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480" windowWidth="9885" windowHeight="7485" activeTab="0"/>
  </bookViews>
  <sheets>
    <sheet name="Introduction" sheetId="1" r:id="rId1"/>
    <sheet name="Framework" sheetId="2" r:id="rId2"/>
    <sheet name="Sources and Definitions" sheetId="3" r:id="rId3"/>
    <sheet name="Calculator" sheetId="4" r:id="rId4"/>
    <sheet name="Summary Sheet" sheetId="5" r:id="rId5"/>
    <sheet name="Planning Tool" sheetId="6" r:id="rId6"/>
    <sheet name="Country Data" sheetId="7" state="hidden" r:id="rId7"/>
  </sheets>
  <definedNames>
    <definedName name="_xlnm.Print_Area" localSheetId="3">'Calculator'!$B$17:$M$66</definedName>
    <definedName name="_xlnm.Print_Area" localSheetId="1">'Framework'!$A$12:$V$36</definedName>
    <definedName name="_xlnm.Print_Area" localSheetId="0">'Introduction'!$B$9:$P$49</definedName>
    <definedName name="_xlnm.Print_Area" localSheetId="5">'Planning Tool'!$B$9:$E$37</definedName>
    <definedName name="_xlnm.Print_Area" localSheetId="2">'Sources and Definitions'!$B$13:$D$31</definedName>
    <definedName name="_xlnm.Print_Area" localSheetId="4">'Summary Sheet'!$B$12:$K$58</definedName>
    <definedName name="_xlnm.Print_Titles" localSheetId="3">'Calculator'!$15:$15</definedName>
    <definedName name="_xlnm.Print_Titles" localSheetId="1">'Framework'!$2:$2</definedName>
    <definedName name="_xlnm.Print_Titles" localSheetId="5">'Planning Tool'!$2:$2</definedName>
    <definedName name="_xlnm.Print_Titles" localSheetId="2">'Sources and Definitions'!$B:$B</definedName>
  </definedNames>
  <calcPr fullCalcOnLoad="1"/>
</workbook>
</file>

<file path=xl/comments4.xml><?xml version="1.0" encoding="utf-8"?>
<comments xmlns="http://schemas.openxmlformats.org/spreadsheetml/2006/main">
  <authors>
    <author>Lennon, Sandy (Temp)</author>
  </authors>
  <commentList>
    <comment ref="B109" authorId="0">
      <text>
        <r>
          <rPr>
            <b/>
            <sz val="9"/>
            <rFont val="Tahoma"/>
            <family val="2"/>
          </rPr>
          <t>Lennon, Sandy (Temp):</t>
        </r>
        <r>
          <rPr>
            <sz val="9"/>
            <rFont val="Tahoma"/>
            <family val="2"/>
          </rPr>
          <t xml:space="preserve">
Countries in pink added to tool in July 2014
</t>
        </r>
      </text>
    </comment>
  </commentList>
</comments>
</file>

<file path=xl/comments7.xml><?xml version="1.0" encoding="utf-8"?>
<comments xmlns="http://schemas.openxmlformats.org/spreadsheetml/2006/main">
  <authors>
    <author>Lennon, Sandy (Temp)</author>
  </authors>
  <commentList>
    <comment ref="D4" authorId="0">
      <text>
        <r>
          <rPr>
            <b/>
            <sz val="9"/>
            <rFont val="Tahoma"/>
            <family val="2"/>
          </rPr>
          <t>Lennon, Sandy (Temp):</t>
        </r>
        <r>
          <rPr>
            <sz val="9"/>
            <rFont val="Tahoma"/>
            <family val="2"/>
          </rPr>
          <t xml:space="preserve">
highlighted data:  countries had no report updates since our 2012 data pull, though this data from SPSS had minor changes (new data is included here)</t>
        </r>
      </text>
    </comment>
    <comment ref="A6" authorId="0">
      <text>
        <r>
          <rPr>
            <b/>
            <sz val="9"/>
            <rFont val="Tahoma"/>
            <family val="2"/>
          </rPr>
          <t>Lennon, Sandy (Temp):</t>
        </r>
        <r>
          <rPr>
            <sz val="9"/>
            <rFont val="Tahoma"/>
            <family val="2"/>
          </rPr>
          <t xml:space="preserve">
Countries in pink added to tool in July 2014
</t>
        </r>
      </text>
    </comment>
  </commentList>
</comments>
</file>

<file path=xl/sharedStrings.xml><?xml version="1.0" encoding="utf-8"?>
<sst xmlns="http://schemas.openxmlformats.org/spreadsheetml/2006/main" count="239" uniqueCount="177">
  <si>
    <t>Nepal</t>
  </si>
  <si>
    <t>Bangladesh</t>
  </si>
  <si>
    <t>Ethiopia</t>
  </si>
  <si>
    <t>Madagascar</t>
  </si>
  <si>
    <t>Pakistan</t>
  </si>
  <si>
    <t>Rwanda</t>
  </si>
  <si>
    <t>Burkina Faso</t>
  </si>
  <si>
    <t>Liberia</t>
  </si>
  <si>
    <t>Nigeria</t>
  </si>
  <si>
    <t>Sierra Leone</t>
  </si>
  <si>
    <t>Public Sector</t>
  </si>
  <si>
    <t>Home</t>
  </si>
  <si>
    <t>Private Sector</t>
  </si>
  <si>
    <t>% births public facility</t>
  </si>
  <si>
    <t>% births private facility</t>
  </si>
  <si>
    <t>% births home</t>
  </si>
  <si>
    <t>Scenario 1: CHX Provided During ANC</t>
  </si>
  <si>
    <t>Scenario 2: CHX Provided During Delivery</t>
  </si>
  <si>
    <t>Unknown</t>
  </si>
  <si>
    <t>Public Facility</t>
  </si>
  <si>
    <t>Private Facility</t>
  </si>
  <si>
    <t>ANC summary statistics</t>
  </si>
  <si>
    <t>Delivery summary statistics</t>
  </si>
  <si>
    <t>Percent of women delivering by setting</t>
  </si>
  <si>
    <t>Potential # of women receiving CHX during ANC by setting</t>
  </si>
  <si>
    <t>Potential # of women receiving CHX during delivery by setting</t>
  </si>
  <si>
    <t>Total Market</t>
  </si>
  <si>
    <t>Target</t>
  </si>
  <si>
    <t>Estimated Market</t>
  </si>
  <si>
    <t>% Births TBA</t>
  </si>
  <si>
    <t>% Births SBA</t>
  </si>
  <si>
    <t>% of all births alone or unknown</t>
  </si>
  <si>
    <t>No ANC</t>
  </si>
  <si>
    <t xml:space="preserve"> Scenario 2: CHX Provided During Delivery </t>
  </si>
  <si>
    <t>Congo Democratic Republic</t>
  </si>
  <si>
    <t>Country</t>
  </si>
  <si>
    <t>% Receiving ANC Private</t>
  </si>
  <si>
    <t>% Receiving ANC Public</t>
  </si>
  <si>
    <t>% Receiving ANC Home</t>
  </si>
  <si>
    <t>% Receiving ANC Other</t>
  </si>
  <si>
    <t>% Receiving ANC NGO</t>
  </si>
  <si>
    <t>ANC</t>
  </si>
  <si>
    <t>Delivery Data</t>
  </si>
  <si>
    <t>% Receiving ANC (1 or more visits)</t>
  </si>
  <si>
    <t>% of all births attended by relative or other</t>
  </si>
  <si>
    <t>% unknown / other</t>
  </si>
  <si>
    <t>% Receive ANC Other</t>
  </si>
  <si>
    <t>Other</t>
  </si>
  <si>
    <t>Assistance during childbirth</t>
  </si>
  <si>
    <t>ANC by location</t>
  </si>
  <si>
    <t>Place of childbirth</t>
  </si>
  <si>
    <t>Variable</t>
  </si>
  <si>
    <t>Assistance during home delivery</t>
  </si>
  <si>
    <t>Term</t>
  </si>
  <si>
    <t xml:space="preserve">Definition </t>
  </si>
  <si>
    <t>Public sector</t>
  </si>
  <si>
    <t>Private sector</t>
  </si>
  <si>
    <t xml:space="preserve">India </t>
  </si>
  <si>
    <t>Additional Substantiation and Assumptions</t>
  </si>
  <si>
    <t>Derived from DHS data.</t>
  </si>
  <si>
    <t>Substantiation, Definitions, and Sources</t>
  </si>
  <si>
    <t/>
  </si>
  <si>
    <t>Respondent's home or another home.</t>
  </si>
  <si>
    <t>Government hospital, government health center, government health post, public mobile clinic, or other public sector.</t>
  </si>
  <si>
    <t>None.</t>
  </si>
  <si>
    <t>An accredited health professional—such as a midwife, doctor, or nurse—who has been educated and trained to proficiency in the skills needed to manage normal (uncomplicated) pregnancies, childbirth, and the immediate postnatal period, and in the identification, management, and referral of complications in women and newborns.</t>
  </si>
  <si>
    <t xml:space="preserve">Most recent DHS final report by country.* </t>
  </si>
  <si>
    <t>World Health Organization (WHO). Making Pregnancy Safer: The Critical Role of the Skilled Attendant. Geneva: WHO; 2004. Available at: http://whqlibdoc.who.int/publications/2004/9241591692.pdf.</t>
  </si>
  <si>
    <t>WHO. Making Pregnancy Safer: The Critical Role of the Skilled Attendant. Geneva: WHO; 2004. Available at: http://whqlibdoc.who.int/publications/2004/9241591692.pdf.</t>
  </si>
  <si>
    <t>* Most recent DHS publication dates vary by country.</t>
  </si>
  <si>
    <t>Measure DHS. Standard Recode Manual for DHS-5. Calverton, MD: Measure DHS; 2012. Available at: http://www.measuredhs.com/pubs/pdf/DHSG4/Recode5DHS_22August2012.pdf.</t>
  </si>
  <si>
    <r>
      <t>Sources</t>
    </r>
    <r>
      <rPr>
        <b/>
        <vertAlign val="superscript"/>
        <sz val="12"/>
        <color indexed="9"/>
        <rFont val="Calibri"/>
        <family val="2"/>
      </rPr>
      <t>Ϯ</t>
    </r>
  </si>
  <si>
    <t>Calculator</t>
  </si>
  <si>
    <t>select option from drop-down menu</t>
  </si>
  <si>
    <t>Data from one of the listed countries.</t>
  </si>
  <si>
    <t>Data from a country that is not listed or regional data.</t>
  </si>
  <si>
    <t>Summary of Scenarios</t>
  </si>
  <si>
    <t>Total Number of Live Births:</t>
  </si>
  <si>
    <t>% Births Facility</t>
  </si>
  <si>
    <t>% Births Non-Facility</t>
  </si>
  <si>
    <t>% Births Public Facility</t>
  </si>
  <si>
    <t>% Births Private Facility</t>
  </si>
  <si>
    <t>% Births Home</t>
  </si>
  <si>
    <t>% Unknown</t>
  </si>
  <si>
    <t>Number of Live Births</t>
  </si>
  <si>
    <t>% Receive ANC (1 or more)</t>
  </si>
  <si>
    <t>% Receive No ANC</t>
  </si>
  <si>
    <t>Number Receiving ANC</t>
  </si>
  <si>
    <t>Number Receiving No ANC</t>
  </si>
  <si>
    <t>% Receive ANC Public Sector</t>
  </si>
  <si>
    <t>% Receive ANC Private Sector</t>
  </si>
  <si>
    <t>% Receive ANC Home</t>
  </si>
  <si>
    <t>*Women may receive ANC in more than one location (not mutually exclusive).</t>
  </si>
  <si>
    <t># of Women Receiving CHX, Public Sector</t>
  </si>
  <si>
    <t># of Women Receiving CHX, Private Sector</t>
  </si>
  <si>
    <t># of Women Receiving CHX, Home</t>
  </si>
  <si>
    <t># of Women Receiving CHX, Other</t>
  </si>
  <si>
    <t># of Women Receiving CHX, Without ANC</t>
  </si>
  <si>
    <t># of Women Receiving CHX, Public Facility</t>
  </si>
  <si>
    <t># of Women Receiving CHX, Private Facility</t>
  </si>
  <si>
    <t># of Women Receiving CHX, Home (TBA)</t>
  </si>
  <si>
    <t># of Women Receiving CHX, Home (SBA)</t>
  </si>
  <si>
    <t>Planning Tool</t>
  </si>
  <si>
    <t>Select country from drop-down menu below:</t>
  </si>
  <si>
    <t>Chlorhexidine Delivery Scenarios</t>
  </si>
  <si>
    <t>NGO = nongovernmental organization</t>
  </si>
  <si>
    <t>Percentage receiving ANC</t>
  </si>
  <si>
    <t>Percentage of women receiving ANC by setting*</t>
  </si>
  <si>
    <t>% of All Births, SBA</t>
  </si>
  <si>
    <t>% of All Births, TBA</t>
  </si>
  <si>
    <t># of Women Receiving CHX, 
Unknown Delivery Location</t>
  </si>
  <si>
    <t xml:space="preserve">*Women may receive ANC in more than one location. The sum of the ANC by setting may exceed the total number of live births. </t>
  </si>
  <si>
    <t># of Women Receiving CHX, Unknown Delivery Location</t>
  </si>
  <si>
    <t>Total Estimated Number Reached During ANC:</t>
  </si>
  <si>
    <t>Total Estimated Number Reached During Delivery:</t>
  </si>
  <si>
    <t>Utilizing Market Size Estimates</t>
  </si>
  <si>
    <t>DHS report used</t>
  </si>
  <si>
    <t>NOTES</t>
  </si>
  <si>
    <t>TOTAL birth attendants</t>
  </si>
  <si>
    <t>TOTAL facility</t>
  </si>
  <si>
    <t>"# of ANC visits" DK / Missing (included in "1 or more visits")</t>
  </si>
  <si>
    <t>DHS 2011</t>
  </si>
  <si>
    <t>DHS-MICS 2010</t>
  </si>
  <si>
    <t>same data; BA data in DHS add to 99.4% (adjusted "alone" to = 100%)</t>
  </si>
  <si>
    <t>DHS 2007</t>
  </si>
  <si>
    <t>same data (DHS 2013-2014 Prelim out, but data not complete)</t>
  </si>
  <si>
    <t>same data</t>
  </si>
  <si>
    <t>DHS 2005-06</t>
  </si>
  <si>
    <t>DHS 2008-09</t>
  </si>
  <si>
    <t>same data, but here "private facility" includes NGOs (were in public in last doc)</t>
  </si>
  <si>
    <t>DHS 2013</t>
  </si>
  <si>
    <t>DHS 2012-2013</t>
  </si>
  <si>
    <t>DHS 2010</t>
  </si>
  <si>
    <t>DHS 2008</t>
  </si>
  <si>
    <t>DHS-MICS 2010-2011</t>
  </si>
  <si>
    <t>DHS-MICS 2012</t>
  </si>
  <si>
    <t>adjusted "births alone/unknown" down by .1 to = 100%</t>
  </si>
  <si>
    <t>DHS-MICS 2011-2012</t>
  </si>
  <si>
    <t>Senegal</t>
  </si>
  <si>
    <t>Niger</t>
  </si>
  <si>
    <t>Cote d'Ivoire</t>
  </si>
  <si>
    <t>Kenya</t>
  </si>
  <si>
    <t>Uganda</t>
  </si>
  <si>
    <t>Malawi</t>
  </si>
  <si>
    <t>Mozambique</t>
  </si>
  <si>
    <t>Ghana</t>
  </si>
  <si>
    <t>Live Births (2012)</t>
  </si>
  <si>
    <t>Comments</t>
  </si>
  <si>
    <t>new data since 2012 version of tool</t>
  </si>
  <si>
    <t xml:space="preserve">Data are for women receiving at least one ANC visit.  </t>
  </si>
  <si>
    <t>2012 live births</t>
  </si>
  <si>
    <t>% of All Births, other provider</t>
  </si>
  <si>
    <t>% of All Births, relative, alone, unknown</t>
  </si>
  <si>
    <t># of Women Receiving CHX, Home (other provider)</t>
  </si>
  <si>
    <t># of Women Receiving CHX, Home 
(No provider)</t>
  </si>
  <si>
    <t>Home (Other provider)</t>
  </si>
  <si>
    <t>Home          (TBA)</t>
  </si>
  <si>
    <t>Home         (SBA)</t>
  </si>
  <si>
    <t>Home            (No provider)</t>
  </si>
  <si>
    <t>Other provider</t>
  </si>
  <si>
    <t>% Births OP</t>
  </si>
  <si>
    <r>
      <t xml:space="preserve">Percentage of home births with a SBA, TBA, </t>
    </r>
    <r>
      <rPr>
        <sz val="11"/>
        <rFont val="Calibri"/>
        <family val="2"/>
      </rPr>
      <t>or other provider</t>
    </r>
    <r>
      <rPr>
        <sz val="11"/>
        <rFont val="Calibri"/>
        <family val="2"/>
      </rPr>
      <t xml:space="preserve"> were derived. All TBA births</t>
    </r>
    <r>
      <rPr>
        <sz val="11"/>
        <rFont val="Calibri"/>
        <family val="2"/>
      </rPr>
      <t xml:space="preserve"> and other provider births</t>
    </r>
    <r>
      <rPr>
        <sz val="11"/>
        <rFont val="Calibri"/>
        <family val="2"/>
      </rPr>
      <t xml:space="preserve"> are assumed to occur in the community or home setting. In addition, if the number of births with an SBA exceeds the number of births that occur in a facility, the excess in SBA births is assumed to occur in the community or home setting.</t>
    </r>
  </si>
  <si>
    <r>
      <t>A provider of care during pregnancy, childbirth, and the postnatal period that is not a skilled birth attendant or a traditional birth attendant.  Depending on the country, this might include "other health worker," "nursing aide," "health assistant," "community health officer," "traditional healer," etc.</t>
    </r>
    <r>
      <rPr>
        <b/>
        <sz val="11"/>
        <rFont val="Calibri"/>
        <family val="2"/>
      </rPr>
      <t xml:space="preserve">  </t>
    </r>
    <r>
      <rPr>
        <sz val="11"/>
        <rFont val="Calibri"/>
        <family val="2"/>
      </rPr>
      <t>We assume that these providers work in the community or home setting.</t>
    </r>
  </si>
  <si>
    <r>
      <t xml:space="preserve">Private hospital/clinic, private mobile clinic, </t>
    </r>
    <r>
      <rPr>
        <sz val="11"/>
        <rFont val="Calibri"/>
        <family val="2"/>
      </rPr>
      <t>NGO, or other private sector.</t>
    </r>
  </si>
  <si>
    <r>
      <t xml:space="preserve">Percentage of births delivered with a skilled birth attendant (SBA), traditional birth attendant (TBA), </t>
    </r>
    <r>
      <rPr>
        <sz val="11"/>
        <rFont val="Calibri"/>
        <family val="2"/>
      </rPr>
      <t>other provider</t>
    </r>
    <r>
      <rPr>
        <sz val="11"/>
        <rFont val="Calibri"/>
        <family val="2"/>
      </rPr>
      <t xml:space="preserve">, </t>
    </r>
    <r>
      <rPr>
        <sz val="11"/>
        <rFont val="Calibri"/>
        <family val="2"/>
      </rPr>
      <t>relatives/</t>
    </r>
    <r>
      <rPr>
        <sz val="11"/>
        <rFont val="Calibri"/>
        <family val="2"/>
      </rPr>
      <t xml:space="preserve">others, and alone/unknown were captured. The </t>
    </r>
    <r>
      <rPr>
        <sz val="11"/>
        <rFont val="Calibri"/>
        <family val="2"/>
      </rPr>
      <t xml:space="preserve">"other provider" </t>
    </r>
    <r>
      <rPr>
        <sz val="11"/>
        <rFont val="Calibri"/>
        <family val="2"/>
      </rPr>
      <t xml:space="preserve">category is defined below. Bangladesh provides data on trained and untrained TBAs, both of which have been included in the TBA category for this analysis.   </t>
    </r>
  </si>
  <si>
    <r>
      <t xml:space="preserve">Percentage  of births delivered in a public facility, private facility, home, or other were captured. </t>
    </r>
    <r>
      <rPr>
        <sz val="11"/>
        <rFont val="Calibri"/>
        <family val="2"/>
      </rPr>
      <t xml:space="preserve">Bangladesh, India, and </t>
    </r>
    <r>
      <rPr>
        <sz val="11"/>
        <rFont val="Calibri"/>
        <family val="2"/>
      </rPr>
      <t xml:space="preserve">Nepal facility types in DHS data are governmental, nongovernmental, and private. </t>
    </r>
    <r>
      <rPr>
        <sz val="11"/>
        <rFont val="Calibri"/>
        <family val="2"/>
      </rPr>
      <t>Nongovernmental facilities were considered private in this analysis.</t>
    </r>
    <r>
      <rPr>
        <sz val="11"/>
        <rFont val="Calibri"/>
        <family val="2"/>
      </rPr>
      <t xml:space="preserve"> The proportion of births in the facility is thought to be increasing rapidly in India. Information should be updated if more current data become available (currently, India DHS data are from 2005/2006).    </t>
    </r>
  </si>
  <si>
    <t># of Women Receiving CHX, Home (no provider)</t>
  </si>
  <si>
    <t xml:space="preserve">PATH analysis conducted using the most recent DHS children's recode data file. SPSS statistical software was used to perform the analysis. </t>
  </si>
  <si>
    <r>
      <rPr>
        <sz val="11"/>
        <rFont val="Calibri"/>
        <family val="2"/>
      </rPr>
      <t xml:space="preserve">Percentage of ANC in the public sector, private sector, home, and other were captured. </t>
    </r>
    <r>
      <rPr>
        <sz val="11"/>
        <rFont val="Calibri"/>
        <family val="2"/>
      </rPr>
      <t xml:space="preserve">Non-governmental facilities were considered private sector in this analysis. </t>
    </r>
    <r>
      <rPr>
        <sz val="11"/>
        <color indexed="10"/>
        <rFont val="Calibri"/>
        <family val="2"/>
      </rPr>
      <t xml:space="preserve"> </t>
    </r>
    <r>
      <rPr>
        <sz val="11"/>
        <color theme="1"/>
        <rFont val="Calibri"/>
        <family val="2"/>
      </rPr>
      <t xml:space="preserve">A woman may receive ANC in more than one location. Data is not available for the Democratic Republic of Congo.   </t>
    </r>
  </si>
  <si>
    <r>
      <rPr>
        <vertAlign val="superscript"/>
        <sz val="9"/>
        <color indexed="8"/>
        <rFont val="Calibri"/>
        <family val="2"/>
      </rPr>
      <t xml:space="preserve">Ϯ </t>
    </r>
    <r>
      <rPr>
        <sz val="9"/>
        <color indexed="8"/>
        <rFont val="Calibri"/>
        <family val="2"/>
      </rPr>
      <t>All sources were accessed July 2014.</t>
    </r>
  </si>
  <si>
    <r>
      <t xml:space="preserve">Most recent DHS final report by country.*  </t>
    </r>
    <r>
      <rPr>
        <sz val="11"/>
        <rFont val="Calibri"/>
        <family val="2"/>
      </rPr>
      <t>This figure is derived by subtracting the % of women who responded "no ANC" from the total of 100%. (Includes those women who responded "don't know" and those whose response was missing).</t>
    </r>
  </si>
  <si>
    <t>Skilled birth attendant (SBA)</t>
  </si>
  <si>
    <t>Traditional birth attendant (TBA)</t>
  </si>
  <si>
    <t>A traditional, independent (of the health system), informally trained, and community-based provider of care during pregnancy, childbirth, and the postnatal period.</t>
  </si>
  <si>
    <t>UNICEF. Statistics and Monitoring. 2014. Available at: http://www.unicef.org/statistics/index_24183.html</t>
  </si>
  <si>
    <t xml:space="preserve"> (updated August 2014)</t>
  </si>
  <si>
    <t xml:space="preserve">  Chlorhexidine Market Sizing Tool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</si>
</sst>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_);_(* \(#,##0\);_(* &quot;-&quot;??_);_(@_)"/>
    <numFmt numFmtId="167" formatCode="0.0%"/>
    <numFmt numFmtId="168" formatCode="0.000%"/>
    <numFmt numFmtId="169" formatCode="_(* #,##0.0_);_(* \(#,##0.0\);_(* &quot;-&quot;??_);_(@_)"/>
    <numFmt numFmtId="170" formatCode="_(* #,##0.0_);_(* \(#,##0.0\);_(* &quot;-&quot;?_);_(@_)"/>
  </numFmts>
  <fonts count="91">
    <font>
      <sz val="11"/>
      <color theme="1"/>
      <name val="Calibri"/>
      <family val="2"/>
    </font>
    <font>
      <sz val="11"/>
      <color indexed="8"/>
      <name val="Calibri"/>
      <family val="2"/>
    </font>
    <font>
      <sz val="10"/>
      <name val="Arial"/>
      <family val="2"/>
    </font>
    <font>
      <sz val="9"/>
      <name val="Tahoma"/>
      <family val="2"/>
    </font>
    <font>
      <b/>
      <sz val="9"/>
      <name val="Tahoma"/>
      <family val="2"/>
    </font>
    <font>
      <sz val="9"/>
      <name val="Arial"/>
      <family val="2"/>
    </font>
    <font>
      <b/>
      <vertAlign val="superscript"/>
      <sz val="12"/>
      <color indexed="9"/>
      <name val="Calibri"/>
      <family val="2"/>
    </font>
    <font>
      <sz val="9"/>
      <color indexed="8"/>
      <name val="Calibri"/>
      <family val="2"/>
    </font>
    <font>
      <vertAlign val="superscript"/>
      <sz val="9"/>
      <color indexed="8"/>
      <name val="Calibri"/>
      <family val="2"/>
    </font>
    <font>
      <sz val="11"/>
      <name val="Calibri"/>
      <family val="2"/>
    </font>
    <font>
      <b/>
      <sz val="11"/>
      <name val="Calibri"/>
      <family val="2"/>
    </font>
    <font>
      <sz val="11"/>
      <color indexed="10"/>
      <name val="Calibri"/>
      <family val="2"/>
    </font>
    <font>
      <sz val="12"/>
      <color indexed="8"/>
      <name val="Calibri"/>
      <family val="2"/>
    </font>
    <font>
      <sz val="10"/>
      <color indexed="8"/>
      <name val="Calibri"/>
      <family val="2"/>
    </font>
    <font>
      <sz val="12"/>
      <color indexed="9"/>
      <name val="Calibri"/>
      <family val="2"/>
    </font>
    <font>
      <sz val="10.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Arial"/>
      <family val="2"/>
    </font>
    <font>
      <sz val="16"/>
      <color indexed="9"/>
      <name val="Calibri"/>
      <family val="2"/>
    </font>
    <font>
      <b/>
      <sz val="16"/>
      <color indexed="8"/>
      <name val="Calibri"/>
      <family val="2"/>
    </font>
    <font>
      <b/>
      <sz val="14"/>
      <color indexed="8"/>
      <name val="Calibri"/>
      <family val="2"/>
    </font>
    <font>
      <sz val="14"/>
      <color indexed="8"/>
      <name val="Calibri"/>
      <family val="2"/>
    </font>
    <font>
      <b/>
      <sz val="12"/>
      <color indexed="8"/>
      <name val="Calibri"/>
      <family val="2"/>
    </font>
    <font>
      <b/>
      <sz val="12"/>
      <color indexed="9"/>
      <name val="Calibri"/>
      <family val="2"/>
    </font>
    <font>
      <i/>
      <sz val="12"/>
      <color indexed="8"/>
      <name val="Calibri"/>
      <family val="2"/>
    </font>
    <font>
      <sz val="8"/>
      <color indexed="8"/>
      <name val="Calibri"/>
      <family val="2"/>
    </font>
    <font>
      <sz val="14"/>
      <color indexed="9"/>
      <name val="Calibri"/>
      <family val="2"/>
    </font>
    <font>
      <i/>
      <sz val="11"/>
      <name val="Calibri"/>
      <family val="2"/>
    </font>
    <font>
      <b/>
      <sz val="8"/>
      <color indexed="8"/>
      <name val="Calibri"/>
      <family val="2"/>
    </font>
    <font>
      <b/>
      <i/>
      <sz val="11"/>
      <color indexed="8"/>
      <name val="Calibri"/>
      <family val="2"/>
    </font>
    <font>
      <b/>
      <i/>
      <sz val="16"/>
      <color indexed="8"/>
      <name val="Calibri"/>
      <family val="2"/>
    </font>
    <font>
      <b/>
      <i/>
      <sz val="12"/>
      <color indexed="8"/>
      <name val="Calibri"/>
      <family val="2"/>
    </font>
    <font>
      <sz val="20"/>
      <color indexed="8"/>
      <name val="Calibri"/>
      <family val="2"/>
    </font>
    <font>
      <sz val="8"/>
      <name val="Segoe UI"/>
      <family val="2"/>
    </font>
    <font>
      <sz val="14"/>
      <color indexed="30"/>
      <name val="Calibri"/>
      <family val="2"/>
    </font>
    <font>
      <sz val="12"/>
      <color indexed="30"/>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6"/>
      <color rgb="FFFFFFFF"/>
      <name val="Calibri"/>
      <family val="2"/>
    </font>
    <font>
      <b/>
      <sz val="16"/>
      <color theme="1"/>
      <name val="Calibri"/>
      <family val="2"/>
    </font>
    <font>
      <b/>
      <sz val="14"/>
      <color theme="1"/>
      <name val="Calibri"/>
      <family val="2"/>
    </font>
    <font>
      <sz val="14"/>
      <color theme="1"/>
      <name val="Calibri"/>
      <family val="2"/>
    </font>
    <font>
      <sz val="11"/>
      <color rgb="FF00B050"/>
      <name val="Calibri"/>
      <family val="2"/>
    </font>
    <font>
      <b/>
      <sz val="12"/>
      <color theme="1"/>
      <name val="Calibri"/>
      <family val="2"/>
    </font>
    <font>
      <b/>
      <sz val="12"/>
      <color theme="0"/>
      <name val="Calibri"/>
      <family val="2"/>
    </font>
    <font>
      <sz val="9"/>
      <color theme="1"/>
      <name val="Calibri"/>
      <family val="2"/>
    </font>
    <font>
      <sz val="12"/>
      <color theme="1"/>
      <name val="Calibri"/>
      <family val="2"/>
    </font>
    <font>
      <i/>
      <sz val="12"/>
      <color theme="1"/>
      <name val="Calibri"/>
      <family val="2"/>
    </font>
    <font>
      <sz val="8"/>
      <color theme="1"/>
      <name val="Calibri"/>
      <family val="2"/>
    </font>
    <font>
      <sz val="14"/>
      <color theme="0"/>
      <name val="Calibri"/>
      <family val="2"/>
    </font>
    <font>
      <sz val="10"/>
      <color theme="1"/>
      <name val="Calibri"/>
      <family val="2"/>
    </font>
    <font>
      <b/>
      <sz val="8"/>
      <color theme="1"/>
      <name val="Calibri"/>
      <family val="2"/>
    </font>
    <font>
      <b/>
      <i/>
      <sz val="11"/>
      <color theme="1"/>
      <name val="Calibri"/>
      <family val="2"/>
    </font>
    <font>
      <b/>
      <i/>
      <sz val="16"/>
      <color theme="1"/>
      <name val="Calibri"/>
      <family val="2"/>
    </font>
    <font>
      <b/>
      <i/>
      <sz val="12"/>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right style="thin"/>
      <top/>
      <bottom style="thin"/>
    </border>
    <border>
      <left/>
      <right/>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style="thin"/>
      <top style="thin"/>
      <bottom style="thin"/>
    </border>
    <border>
      <left style="thin"/>
      <right style="thin"/>
      <top style="thin"/>
      <bottom style="thin"/>
    </border>
    <border>
      <left style="thin"/>
      <right style="thin"/>
      <top/>
      <bottom style="thin"/>
    </border>
    <border>
      <left style="medium"/>
      <right/>
      <top style="thin"/>
      <bottom>
        <color indexed="63"/>
      </bottom>
    </border>
    <border>
      <left/>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04">
    <xf numFmtId="0" fontId="0" fillId="0" borderId="0" xfId="0" applyFont="1" applyAlignment="1">
      <alignment/>
    </xf>
    <xf numFmtId="0" fontId="0" fillId="0" borderId="0" xfId="0" applyAlignment="1">
      <alignment horizontal="center"/>
    </xf>
    <xf numFmtId="9" fontId="0" fillId="0" borderId="0" xfId="61" applyFont="1" applyAlignment="1">
      <alignment horizontal="center"/>
    </xf>
    <xf numFmtId="0" fontId="0" fillId="0" borderId="0" xfId="0" applyAlignment="1">
      <alignment/>
    </xf>
    <xf numFmtId="0" fontId="0" fillId="0" borderId="0" xfId="0" applyAlignment="1">
      <alignment horizontal="left"/>
    </xf>
    <xf numFmtId="0" fontId="0" fillId="0" borderId="0" xfId="0" applyAlignment="1">
      <alignment horizontal="right"/>
    </xf>
    <xf numFmtId="0" fontId="69" fillId="0" borderId="0" xfId="0" applyFont="1" applyAlignment="1">
      <alignment horizontal="left"/>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center"/>
    </xf>
    <xf numFmtId="0" fontId="0" fillId="0" borderId="0" xfId="0" applyBorder="1" applyAlignment="1">
      <alignment horizontal="left"/>
    </xf>
    <xf numFmtId="0" fontId="56" fillId="0" borderId="0" xfId="0" applyFont="1" applyFill="1" applyAlignment="1">
      <alignment horizontal="right" vertical="center"/>
    </xf>
    <xf numFmtId="166" fontId="0" fillId="0" borderId="0" xfId="0" applyNumberFormat="1" applyFont="1" applyBorder="1" applyAlignment="1">
      <alignment horizontal="right"/>
    </xf>
    <xf numFmtId="165" fontId="2" fillId="0" borderId="0" xfId="44" applyNumberFormat="1" applyFont="1" applyAlignment="1">
      <alignment horizontal="right" vertical="top"/>
    </xf>
    <xf numFmtId="0" fontId="69" fillId="0" borderId="0" xfId="0" applyFont="1" applyFill="1" applyAlignment="1">
      <alignment horizontal="center"/>
    </xf>
    <xf numFmtId="9" fontId="0" fillId="0" borderId="0" xfId="61" applyFont="1" applyFill="1" applyAlignment="1">
      <alignment horizontal="center"/>
    </xf>
    <xf numFmtId="0" fontId="69"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33" borderId="0" xfId="0" applyFill="1" applyAlignment="1">
      <alignment/>
    </xf>
    <xf numFmtId="0" fontId="69" fillId="33" borderId="0" xfId="0" applyFont="1" applyFill="1" applyAlignment="1">
      <alignment/>
    </xf>
    <xf numFmtId="0" fontId="0" fillId="34" borderId="0" xfId="0" applyFill="1" applyAlignment="1">
      <alignment/>
    </xf>
    <xf numFmtId="0" fontId="71" fillId="34" borderId="0" xfId="0" applyFont="1" applyFill="1" applyAlignment="1">
      <alignment/>
    </xf>
    <xf numFmtId="166" fontId="0" fillId="0" borderId="0" xfId="42" applyNumberFormat="1" applyFont="1" applyAlignment="1" applyProtection="1">
      <alignment horizontal="right"/>
      <protection/>
    </xf>
    <xf numFmtId="9" fontId="0" fillId="0" borderId="0" xfId="61" applyFont="1" applyAlignment="1">
      <alignment horizontal="right"/>
    </xf>
    <xf numFmtId="0" fontId="0" fillId="0" borderId="0" xfId="0" applyFont="1" applyAlignment="1">
      <alignment horizontal="right"/>
    </xf>
    <xf numFmtId="166" fontId="0" fillId="0" borderId="0" xfId="0" applyNumberFormat="1" applyFont="1" applyAlignment="1">
      <alignment horizontal="right"/>
    </xf>
    <xf numFmtId="9" fontId="0" fillId="0" borderId="0" xfId="0" applyNumberFormat="1" applyFont="1" applyFill="1" applyBorder="1" applyAlignment="1">
      <alignment horizontal="right"/>
    </xf>
    <xf numFmtId="0" fontId="72" fillId="0" borderId="0" xfId="0" applyFont="1" applyAlignment="1">
      <alignment horizontal="center"/>
    </xf>
    <xf numFmtId="0" fontId="0" fillId="0" borderId="0" xfId="0" applyFill="1" applyBorder="1" applyAlignment="1">
      <alignment horizontal="left"/>
    </xf>
    <xf numFmtId="0" fontId="0" fillId="0" borderId="0" xfId="0" applyFont="1" applyFill="1" applyAlignment="1">
      <alignment horizontal="center"/>
    </xf>
    <xf numFmtId="0" fontId="0" fillId="33" borderId="0" xfId="0" applyFill="1" applyBorder="1" applyAlignment="1">
      <alignment/>
    </xf>
    <xf numFmtId="0" fontId="0" fillId="35" borderId="0" xfId="0" applyFill="1" applyBorder="1" applyAlignment="1">
      <alignment/>
    </xf>
    <xf numFmtId="0" fontId="73" fillId="35" borderId="10" xfId="0" applyFont="1" applyFill="1" applyBorder="1" applyAlignment="1">
      <alignment/>
    </xf>
    <xf numFmtId="0" fontId="0" fillId="35" borderId="11" xfId="0" applyFill="1" applyBorder="1" applyAlignment="1">
      <alignment/>
    </xf>
    <xf numFmtId="0" fontId="0" fillId="35" borderId="12" xfId="0" applyFill="1" applyBorder="1" applyAlignment="1">
      <alignment/>
    </xf>
    <xf numFmtId="0" fontId="73" fillId="35" borderId="13" xfId="0" applyFont="1" applyFill="1" applyBorder="1" applyAlignment="1">
      <alignment/>
    </xf>
    <xf numFmtId="0" fontId="0" fillId="35" borderId="14" xfId="0" applyFill="1" applyBorder="1" applyAlignment="1">
      <alignment/>
    </xf>
    <xf numFmtId="0" fontId="0" fillId="35" borderId="13"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53" fillId="0" borderId="0" xfId="0" applyFont="1" applyFill="1" applyAlignment="1">
      <alignment horizontal="left"/>
    </xf>
    <xf numFmtId="0" fontId="0" fillId="0" borderId="0" xfId="0" applyFont="1" applyFill="1" applyBorder="1" applyAlignment="1">
      <alignment horizontal="right"/>
    </xf>
    <xf numFmtId="166" fontId="0" fillId="0" borderId="0" xfId="0" applyNumberFormat="1" applyAlignment="1">
      <alignment/>
    </xf>
    <xf numFmtId="0" fontId="73" fillId="0" borderId="0" xfId="0" applyFont="1" applyAlignment="1">
      <alignment/>
    </xf>
    <xf numFmtId="0" fontId="0" fillId="0" borderId="0" xfId="0" applyFill="1" applyAlignment="1">
      <alignment/>
    </xf>
    <xf numFmtId="166" fontId="69" fillId="0" borderId="0" xfId="0" applyNumberFormat="1" applyFont="1" applyAlignment="1">
      <alignment/>
    </xf>
    <xf numFmtId="166" fontId="0" fillId="0" borderId="0" xfId="42" applyNumberFormat="1" applyFont="1" applyFill="1" applyAlignment="1">
      <alignment horizontal="center"/>
    </xf>
    <xf numFmtId="43" fontId="0" fillId="0" borderId="0" xfId="0" applyNumberFormat="1" applyFill="1" applyAlignment="1">
      <alignment/>
    </xf>
    <xf numFmtId="0" fontId="74" fillId="0" borderId="18" xfId="0" applyFont="1" applyBorder="1" applyAlignment="1">
      <alignment horizontal="left"/>
    </xf>
    <xf numFmtId="166" fontId="74" fillId="0" borderId="19" xfId="0" applyNumberFormat="1" applyFont="1" applyBorder="1" applyAlignment="1">
      <alignment/>
    </xf>
    <xf numFmtId="166" fontId="75" fillId="0" borderId="19" xfId="0" applyNumberFormat="1" applyFont="1" applyBorder="1" applyAlignment="1">
      <alignment/>
    </xf>
    <xf numFmtId="166" fontId="74" fillId="0" borderId="20" xfId="0" applyNumberFormat="1" applyFont="1" applyBorder="1" applyAlignment="1">
      <alignment/>
    </xf>
    <xf numFmtId="0" fontId="0" fillId="0" borderId="0" xfId="0" applyAlignment="1">
      <alignment wrapText="1"/>
    </xf>
    <xf numFmtId="0" fontId="74" fillId="35" borderId="13" xfId="0" applyFont="1" applyFill="1" applyBorder="1" applyAlignment="1">
      <alignment/>
    </xf>
    <xf numFmtId="166" fontId="74" fillId="35" borderId="0" xfId="42" applyNumberFormat="1" applyFont="1" applyFill="1" applyBorder="1" applyAlignment="1">
      <alignment/>
    </xf>
    <xf numFmtId="166" fontId="74" fillId="35" borderId="13" xfId="42" applyNumberFormat="1" applyFont="1" applyFill="1" applyBorder="1" applyAlignment="1">
      <alignment/>
    </xf>
    <xf numFmtId="167" fontId="0" fillId="0" borderId="0" xfId="0" applyNumberFormat="1" applyFont="1" applyFill="1" applyBorder="1" applyAlignment="1">
      <alignment horizontal="right"/>
    </xf>
    <xf numFmtId="0" fontId="53" fillId="34" borderId="0" xfId="0" applyFont="1" applyFill="1" applyAlignment="1">
      <alignment wrapText="1"/>
    </xf>
    <xf numFmtId="10" fontId="0" fillId="0" borderId="0" xfId="61" applyNumberFormat="1" applyFont="1" applyFill="1" applyAlignment="1">
      <alignment horizontal="right"/>
    </xf>
    <xf numFmtId="0" fontId="9" fillId="0" borderId="0" xfId="0" applyFont="1" applyFill="1" applyAlignment="1">
      <alignment/>
    </xf>
    <xf numFmtId="0" fontId="0" fillId="0" borderId="0" xfId="0" applyAlignment="1">
      <alignment horizontal="center"/>
    </xf>
    <xf numFmtId="167" fontId="0" fillId="0" borderId="0" xfId="0" applyNumberFormat="1" applyFill="1" applyBorder="1" applyAlignment="1">
      <alignment/>
    </xf>
    <xf numFmtId="0" fontId="76" fillId="0" borderId="0" xfId="0" applyFont="1" applyAlignment="1">
      <alignment/>
    </xf>
    <xf numFmtId="167" fontId="0" fillId="0" borderId="0" xfId="0" applyNumberFormat="1" applyAlignment="1">
      <alignment/>
    </xf>
    <xf numFmtId="167" fontId="9" fillId="0" borderId="0" xfId="0" applyNumberFormat="1" applyFont="1" applyFill="1" applyBorder="1" applyAlignment="1">
      <alignment/>
    </xf>
    <xf numFmtId="0" fontId="0" fillId="35" borderId="13" xfId="0" applyFont="1" applyFill="1" applyBorder="1" applyAlignment="1">
      <alignment/>
    </xf>
    <xf numFmtId="0" fontId="0" fillId="0" borderId="0" xfId="0" applyAlignment="1">
      <alignment horizontal="left" vertical="top" wrapText="1"/>
    </xf>
    <xf numFmtId="0" fontId="0" fillId="33" borderId="0" xfId="0" applyFill="1" applyAlignment="1">
      <alignment wrapText="1"/>
    </xf>
    <xf numFmtId="0" fontId="0" fillId="33" borderId="0" xfId="0" applyFill="1" applyAlignment="1">
      <alignment horizontal="center" wrapText="1"/>
    </xf>
    <xf numFmtId="0" fontId="9" fillId="33" borderId="0" xfId="0" applyFont="1" applyFill="1" applyAlignment="1">
      <alignment/>
    </xf>
    <xf numFmtId="0" fontId="9" fillId="33" borderId="0" xfId="0" applyFont="1" applyFill="1" applyAlignment="1">
      <alignment horizontal="center" wrapText="1"/>
    </xf>
    <xf numFmtId="0" fontId="9" fillId="33" borderId="0" xfId="0" applyFont="1" applyFill="1" applyAlignment="1">
      <alignment vertical="center"/>
    </xf>
    <xf numFmtId="9" fontId="0" fillId="0" borderId="0" xfId="61" applyNumberFormat="1" applyFont="1" applyFill="1" applyAlignment="1">
      <alignment horizontal="right"/>
    </xf>
    <xf numFmtId="9" fontId="0" fillId="0" borderId="0" xfId="61" applyNumberFormat="1" applyFont="1" applyFill="1" applyBorder="1" applyAlignment="1">
      <alignment horizontal="right"/>
    </xf>
    <xf numFmtId="0" fontId="0" fillId="0" borderId="0" xfId="0" applyFill="1" applyAlignment="1">
      <alignment horizontal="left" vertical="top" wrapText="1"/>
    </xf>
    <xf numFmtId="0" fontId="0" fillId="0" borderId="0" xfId="0" applyFill="1" applyAlignment="1">
      <alignment horizontal="center"/>
    </xf>
    <xf numFmtId="0" fontId="73" fillId="33" borderId="0" xfId="0" applyFont="1" applyFill="1" applyAlignment="1">
      <alignment/>
    </xf>
    <xf numFmtId="0" fontId="0" fillId="33" borderId="0" xfId="0" applyFill="1" applyAlignment="1">
      <alignment horizontal="left" vertical="top"/>
    </xf>
    <xf numFmtId="0" fontId="69" fillId="33" borderId="0" xfId="0" applyFont="1" applyFill="1" applyAlignment="1">
      <alignment horizontal="left" vertical="top" wrapText="1"/>
    </xf>
    <xf numFmtId="0" fontId="0" fillId="33" borderId="0" xfId="0" applyFill="1" applyAlignment="1">
      <alignment horizontal="left" vertical="top" wrapText="1"/>
    </xf>
    <xf numFmtId="0" fontId="0" fillId="33" borderId="0" xfId="0" applyFill="1" applyAlignment="1">
      <alignment horizontal="left" vertical="top" wrapText="1" indent="1"/>
    </xf>
    <xf numFmtId="0" fontId="77" fillId="33" borderId="0" xfId="0" applyFont="1" applyFill="1" applyAlignment="1">
      <alignment/>
    </xf>
    <xf numFmtId="0" fontId="78" fillId="34" borderId="0" xfId="0" applyFont="1" applyFill="1" applyAlignment="1">
      <alignment wrapText="1"/>
    </xf>
    <xf numFmtId="0" fontId="78" fillId="34" borderId="0" xfId="0" applyFont="1" applyFill="1" applyAlignment="1">
      <alignment/>
    </xf>
    <xf numFmtId="0" fontId="9" fillId="33" borderId="0" xfId="0" applyFont="1" applyFill="1" applyAlignment="1">
      <alignment horizontal="left" vertical="top" wrapText="1" indent="1"/>
    </xf>
    <xf numFmtId="0" fontId="69" fillId="33" borderId="21" xfId="0" applyFont="1" applyFill="1" applyBorder="1" applyAlignment="1">
      <alignment horizontal="left" vertical="top" wrapText="1" indent="1"/>
    </xf>
    <xf numFmtId="0" fontId="0" fillId="33" borderId="22" xfId="0" applyFill="1" applyBorder="1" applyAlignment="1">
      <alignment horizontal="left" vertical="top" wrapText="1" indent="1"/>
    </xf>
    <xf numFmtId="0" fontId="9" fillId="33" borderId="21" xfId="0" applyFont="1" applyFill="1" applyBorder="1" applyAlignment="1">
      <alignment horizontal="left" vertical="top" wrapText="1" indent="1"/>
    </xf>
    <xf numFmtId="0" fontId="10" fillId="33" borderId="21" xfId="0" applyFont="1" applyFill="1" applyBorder="1" applyAlignment="1">
      <alignment horizontal="left" vertical="top" wrapText="1" indent="1"/>
    </xf>
    <xf numFmtId="0" fontId="0" fillId="33" borderId="0" xfId="0" applyFill="1" applyAlignment="1" quotePrefix="1">
      <alignment horizontal="center" wrapText="1"/>
    </xf>
    <xf numFmtId="0" fontId="69" fillId="35" borderId="21" xfId="0" applyFont="1" applyFill="1" applyBorder="1" applyAlignment="1">
      <alignment horizontal="left" vertical="top" wrapText="1" indent="1"/>
    </xf>
    <xf numFmtId="0" fontId="0" fillId="35" borderId="22" xfId="0" applyFill="1" applyBorder="1" applyAlignment="1">
      <alignment horizontal="left" vertical="top" wrapText="1" indent="1"/>
    </xf>
    <xf numFmtId="0" fontId="0" fillId="35" borderId="0" xfId="0" applyFill="1" applyAlignment="1">
      <alignment horizontal="left" vertical="top" wrapText="1" indent="1"/>
    </xf>
    <xf numFmtId="0" fontId="10" fillId="35" borderId="21" xfId="0" applyFont="1" applyFill="1" applyBorder="1" applyAlignment="1">
      <alignment horizontal="left" vertical="top" wrapText="1" indent="1"/>
    </xf>
    <xf numFmtId="0" fontId="0" fillId="35" borderId="21" xfId="0" applyFill="1" applyBorder="1" applyAlignment="1">
      <alignment horizontal="left" vertical="top" wrapText="1" indent="1"/>
    </xf>
    <xf numFmtId="0" fontId="9" fillId="35" borderId="0" xfId="0" applyFont="1" applyFill="1" applyAlignment="1">
      <alignment horizontal="left" vertical="top" wrapText="1" indent="1"/>
    </xf>
    <xf numFmtId="0" fontId="9" fillId="35" borderId="21" xfId="0" applyFont="1" applyFill="1" applyBorder="1" applyAlignment="1">
      <alignment horizontal="left" vertical="top" wrapText="1" indent="1"/>
    </xf>
    <xf numFmtId="0" fontId="79" fillId="33" borderId="0" xfId="0" applyFont="1" applyFill="1" applyAlignment="1">
      <alignment horizontal="left" vertical="top"/>
    </xf>
    <xf numFmtId="0" fontId="69" fillId="33" borderId="23" xfId="0" applyFont="1" applyFill="1" applyBorder="1" applyAlignment="1">
      <alignment horizontal="left" vertical="top" wrapText="1" indent="1"/>
    </xf>
    <xf numFmtId="0" fontId="0" fillId="33" borderId="24" xfId="0" applyFill="1" applyBorder="1" applyAlignment="1">
      <alignment horizontal="left" vertical="top" wrapText="1" indent="1"/>
    </xf>
    <xf numFmtId="0" fontId="0" fillId="0" borderId="0" xfId="0" applyAlignment="1">
      <alignment horizontal="left" indent="2"/>
    </xf>
    <xf numFmtId="0" fontId="80" fillId="0" borderId="0" xfId="0" applyFont="1" applyFill="1" applyAlignment="1">
      <alignment horizontal="center" vertical="center"/>
    </xf>
    <xf numFmtId="0" fontId="81" fillId="0" borderId="0" xfId="0" applyFont="1" applyAlignment="1">
      <alignment horizontal="left"/>
    </xf>
    <xf numFmtId="0" fontId="78" fillId="0" borderId="0" xfId="0" applyFont="1" applyFill="1" applyAlignment="1">
      <alignment horizontal="right" vertical="center"/>
    </xf>
    <xf numFmtId="9" fontId="0" fillId="0" borderId="0" xfId="61" applyFont="1" applyAlignment="1">
      <alignment horizontal="left" indent="2"/>
    </xf>
    <xf numFmtId="9" fontId="82" fillId="0" borderId="0" xfId="61" applyFont="1" applyAlignment="1">
      <alignment horizontal="left" indent="2"/>
    </xf>
    <xf numFmtId="0" fontId="81" fillId="0" borderId="0" xfId="0" applyFont="1" applyBorder="1" applyAlignment="1">
      <alignment horizontal="left"/>
    </xf>
    <xf numFmtId="0" fontId="0" fillId="0" borderId="0" xfId="0" applyFill="1" applyBorder="1" applyAlignment="1">
      <alignment horizontal="left" indent="2"/>
    </xf>
    <xf numFmtId="0" fontId="0" fillId="0" borderId="0" xfId="0" applyBorder="1" applyAlignment="1">
      <alignment horizontal="left" indent="2"/>
    </xf>
    <xf numFmtId="0" fontId="0" fillId="0" borderId="25" xfId="0" applyFill="1" applyBorder="1" applyAlignment="1">
      <alignment horizontal="left" indent="2"/>
    </xf>
    <xf numFmtId="0" fontId="0" fillId="0" borderId="25" xfId="0" applyFill="1" applyBorder="1" applyAlignment="1">
      <alignment horizontal="center"/>
    </xf>
    <xf numFmtId="37" fontId="0" fillId="0" borderId="25" xfId="0" applyNumberFormat="1" applyFont="1" applyBorder="1" applyAlignment="1">
      <alignment horizontal="right"/>
    </xf>
    <xf numFmtId="0" fontId="0" fillId="0" borderId="25" xfId="0" applyBorder="1" applyAlignment="1">
      <alignment horizontal="left" indent="2"/>
    </xf>
    <xf numFmtId="166" fontId="0" fillId="0" borderId="25" xfId="0" applyNumberFormat="1" applyFill="1" applyBorder="1" applyAlignment="1">
      <alignment horizontal="center"/>
    </xf>
    <xf numFmtId="166" fontId="0" fillId="0" borderId="25" xfId="0" applyNumberFormat="1" applyFont="1" applyBorder="1" applyAlignment="1">
      <alignment horizontal="right"/>
    </xf>
    <xf numFmtId="166" fontId="0" fillId="0" borderId="0" xfId="42" applyNumberFormat="1" applyFont="1" applyFill="1" applyAlignment="1">
      <alignment horizontal="right"/>
    </xf>
    <xf numFmtId="0" fontId="0" fillId="0" borderId="0" xfId="0" applyBorder="1" applyAlignment="1">
      <alignment horizontal="center"/>
    </xf>
    <xf numFmtId="9" fontId="0" fillId="0" borderId="0" xfId="61" applyFont="1" applyBorder="1" applyAlignment="1">
      <alignment vertical="top" wrapText="1"/>
    </xf>
    <xf numFmtId="0" fontId="0" fillId="0" borderId="0" xfId="0" applyBorder="1" applyAlignment="1">
      <alignment horizontal="left" wrapText="1" indent="2"/>
    </xf>
    <xf numFmtId="9" fontId="0" fillId="0" borderId="0" xfId="61" applyNumberFormat="1" applyFont="1" applyFill="1" applyBorder="1" applyAlignment="1">
      <alignment horizontal="right" vertical="top"/>
    </xf>
    <xf numFmtId="166" fontId="0" fillId="0" borderId="25" xfId="42" applyNumberFormat="1" applyFont="1"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26" xfId="0" applyBorder="1" applyAlignment="1">
      <alignment horizontal="left" indent="2"/>
    </xf>
    <xf numFmtId="166" fontId="0" fillId="0" borderId="27" xfId="42" applyNumberFormat="1" applyFont="1" applyBorder="1" applyAlignment="1">
      <alignment horizontal="center"/>
    </xf>
    <xf numFmtId="43" fontId="0" fillId="0" borderId="28" xfId="0" applyNumberFormat="1" applyBorder="1" applyAlignment="1">
      <alignment/>
    </xf>
    <xf numFmtId="0" fontId="0" fillId="0" borderId="29" xfId="0" applyBorder="1" applyAlignment="1">
      <alignment horizontal="left" indent="2"/>
    </xf>
    <xf numFmtId="43" fontId="0" fillId="0" borderId="30" xfId="0" applyNumberFormat="1" applyBorder="1" applyAlignment="1">
      <alignment/>
    </xf>
    <xf numFmtId="0" fontId="0" fillId="0" borderId="31" xfId="0" applyBorder="1" applyAlignment="1">
      <alignment horizontal="left" indent="2"/>
    </xf>
    <xf numFmtId="166" fontId="0" fillId="0" borderId="32" xfId="42" applyNumberFormat="1" applyFont="1" applyBorder="1" applyAlignment="1">
      <alignment horizontal="center"/>
    </xf>
    <xf numFmtId="43" fontId="0" fillId="0" borderId="33" xfId="0" applyNumberFormat="1" applyBorder="1" applyAlignment="1">
      <alignment/>
    </xf>
    <xf numFmtId="0" fontId="83" fillId="34" borderId="18" xfId="0" applyFont="1" applyFill="1" applyBorder="1" applyAlignment="1">
      <alignment/>
    </xf>
    <xf numFmtId="0" fontId="83" fillId="34" borderId="19" xfId="0" applyFont="1" applyFill="1" applyBorder="1" applyAlignment="1">
      <alignment horizontal="center"/>
    </xf>
    <xf numFmtId="0" fontId="83" fillId="34" borderId="20" xfId="0" applyFont="1" applyFill="1" applyBorder="1" applyAlignment="1">
      <alignment horizontal="center"/>
    </xf>
    <xf numFmtId="0" fontId="0" fillId="0" borderId="26" xfId="0" applyFill="1" applyBorder="1" applyAlignment="1">
      <alignment horizontal="left" indent="2"/>
    </xf>
    <xf numFmtId="166" fontId="0" fillId="0" borderId="28" xfId="0" applyNumberFormat="1" applyBorder="1" applyAlignment="1">
      <alignment/>
    </xf>
    <xf numFmtId="0" fontId="0" fillId="0" borderId="29" xfId="0" applyFill="1" applyBorder="1" applyAlignment="1">
      <alignment horizontal="left" indent="2"/>
    </xf>
    <xf numFmtId="166" fontId="0" fillId="0" borderId="30" xfId="0" applyNumberFormat="1" applyBorder="1" applyAlignment="1">
      <alignment/>
    </xf>
    <xf numFmtId="0" fontId="0" fillId="0" borderId="31" xfId="0" applyFill="1" applyBorder="1" applyAlignment="1">
      <alignment horizontal="left" indent="2"/>
    </xf>
    <xf numFmtId="166" fontId="0" fillId="0" borderId="33" xfId="0" applyNumberFormat="1" applyBorder="1" applyAlignment="1">
      <alignment/>
    </xf>
    <xf numFmtId="0" fontId="71" fillId="33" borderId="0" xfId="0" applyFont="1" applyFill="1" applyAlignment="1">
      <alignment/>
    </xf>
    <xf numFmtId="0" fontId="0" fillId="0" borderId="0" xfId="0" applyBorder="1" applyAlignment="1">
      <alignment vertical="top" wrapText="1"/>
    </xf>
    <xf numFmtId="0" fontId="80" fillId="33" borderId="0" xfId="0" applyFont="1" applyFill="1" applyAlignment="1">
      <alignment/>
    </xf>
    <xf numFmtId="0" fontId="0" fillId="0" borderId="25" xfId="0" applyFill="1" applyBorder="1" applyAlignment="1">
      <alignment horizontal="left" wrapText="1" indent="2"/>
    </xf>
    <xf numFmtId="0" fontId="0" fillId="33" borderId="0" xfId="0" applyFill="1" applyBorder="1" applyAlignment="1">
      <alignment vertical="top"/>
    </xf>
    <xf numFmtId="0" fontId="73" fillId="33" borderId="0" xfId="0" applyFont="1" applyFill="1" applyAlignment="1">
      <alignment horizontal="left" indent="1"/>
    </xf>
    <xf numFmtId="0" fontId="84" fillId="33" borderId="0" xfId="0" applyFont="1" applyFill="1" applyAlignment="1">
      <alignment/>
    </xf>
    <xf numFmtId="37" fontId="0" fillId="0" borderId="25" xfId="0" applyNumberFormat="1" applyFont="1" applyBorder="1" applyAlignment="1">
      <alignment horizontal="right" vertical="top"/>
    </xf>
    <xf numFmtId="0" fontId="74" fillId="33" borderId="0" xfId="0" applyFont="1" applyFill="1" applyAlignment="1">
      <alignment horizontal="left" indent="2"/>
    </xf>
    <xf numFmtId="0" fontId="69" fillId="0" borderId="34" xfId="0" applyFont="1" applyBorder="1" applyAlignment="1">
      <alignment/>
    </xf>
    <xf numFmtId="0" fontId="69" fillId="0" borderId="35" xfId="0" applyFont="1" applyBorder="1" applyAlignment="1">
      <alignment/>
    </xf>
    <xf numFmtId="0" fontId="69" fillId="0" borderId="35" xfId="0" applyFont="1" applyBorder="1" applyAlignment="1">
      <alignment textRotation="90" wrapText="1"/>
    </xf>
    <xf numFmtId="167" fontId="43" fillId="0" borderId="0" xfId="0" applyNumberFormat="1" applyFont="1" applyFill="1" applyBorder="1" applyAlignment="1">
      <alignment/>
    </xf>
    <xf numFmtId="167" fontId="0" fillId="0" borderId="0" xfId="0" applyNumberFormat="1" applyFont="1" applyFill="1" applyBorder="1" applyAlignment="1">
      <alignment/>
    </xf>
    <xf numFmtId="0" fontId="0" fillId="0" borderId="0" xfId="0" applyFont="1" applyFill="1" applyBorder="1" applyAlignment="1">
      <alignment/>
    </xf>
    <xf numFmtId="0" fontId="85" fillId="0" borderId="35" xfId="0" applyFont="1" applyBorder="1" applyAlignment="1">
      <alignment textRotation="90" wrapText="1"/>
    </xf>
    <xf numFmtId="166" fontId="0" fillId="0" borderId="0" xfId="42" applyNumberFormat="1" applyFont="1" applyFill="1" applyBorder="1" applyAlignment="1">
      <alignment/>
    </xf>
    <xf numFmtId="0" fontId="53" fillId="34" borderId="13" xfId="0" applyFont="1" applyFill="1" applyBorder="1" applyAlignment="1">
      <alignment wrapText="1"/>
    </xf>
    <xf numFmtId="0" fontId="53" fillId="34" borderId="0" xfId="0" applyFont="1" applyFill="1" applyBorder="1" applyAlignment="1">
      <alignment wrapText="1"/>
    </xf>
    <xf numFmtId="0" fontId="53" fillId="34" borderId="14" xfId="0" applyFont="1" applyFill="1" applyBorder="1" applyAlignment="1">
      <alignment wrapText="1"/>
    </xf>
    <xf numFmtId="167" fontId="9" fillId="0" borderId="13" xfId="0" applyNumberFormat="1" applyFont="1" applyFill="1" applyBorder="1" applyAlignment="1">
      <alignment/>
    </xf>
    <xf numFmtId="167" fontId="5" fillId="0" borderId="0" xfId="61" applyNumberFormat="1" applyFont="1" applyFill="1" applyBorder="1" applyAlignment="1">
      <alignment horizontal="right" vertical="top"/>
    </xf>
    <xf numFmtId="167" fontId="9" fillId="0" borderId="14" xfId="0" applyNumberFormat="1" applyFont="1" applyFill="1" applyBorder="1" applyAlignment="1">
      <alignment/>
    </xf>
    <xf numFmtId="167" fontId="9" fillId="36" borderId="0" xfId="0" applyNumberFormat="1" applyFont="1" applyFill="1" applyBorder="1" applyAlignment="1">
      <alignment/>
    </xf>
    <xf numFmtId="167" fontId="9" fillId="36" borderId="14" xfId="0" applyNumberFormat="1" applyFont="1" applyFill="1" applyBorder="1" applyAlignment="1">
      <alignment/>
    </xf>
    <xf numFmtId="167" fontId="9" fillId="0" borderId="0" xfId="61" applyNumberFormat="1" applyFont="1" applyFill="1" applyBorder="1" applyAlignment="1">
      <alignment/>
    </xf>
    <xf numFmtId="167" fontId="9" fillId="0" borderId="15" xfId="0" applyNumberFormat="1" applyFont="1" applyFill="1" applyBorder="1" applyAlignment="1">
      <alignment/>
    </xf>
    <xf numFmtId="167" fontId="9" fillId="0" borderId="16" xfId="0" applyNumberFormat="1" applyFont="1" applyFill="1" applyBorder="1" applyAlignment="1">
      <alignment/>
    </xf>
    <xf numFmtId="167" fontId="9" fillId="0" borderId="17" xfId="0" applyNumberFormat="1" applyFont="1" applyFill="1" applyBorder="1" applyAlignment="1">
      <alignment/>
    </xf>
    <xf numFmtId="0" fontId="82" fillId="8" borderId="0" xfId="0" applyFont="1" applyFill="1" applyAlignment="1">
      <alignment/>
    </xf>
    <xf numFmtId="0" fontId="82" fillId="0" borderId="0" xfId="0" applyFont="1" applyAlignment="1">
      <alignment/>
    </xf>
    <xf numFmtId="0" fontId="82" fillId="0" borderId="0" xfId="0" applyFont="1" applyFill="1" applyBorder="1" applyAlignment="1">
      <alignment/>
    </xf>
    <xf numFmtId="0" fontId="0" fillId="3" borderId="0" xfId="0" applyFont="1" applyFill="1" applyBorder="1" applyAlignment="1">
      <alignment/>
    </xf>
    <xf numFmtId="0" fontId="9" fillId="33" borderId="22" xfId="0" applyFont="1" applyFill="1" applyBorder="1" applyAlignment="1">
      <alignment horizontal="left" vertical="top" wrapText="1" indent="1"/>
    </xf>
    <xf numFmtId="0" fontId="9" fillId="35" borderId="22" xfId="0" applyFont="1" applyFill="1" applyBorder="1" applyAlignment="1">
      <alignment horizontal="left" vertical="top" wrapText="1" indent="1"/>
    </xf>
    <xf numFmtId="0" fontId="9" fillId="33" borderId="36" xfId="0" applyFont="1" applyFill="1" applyBorder="1" applyAlignment="1">
      <alignment horizontal="left" vertical="top" wrapText="1" indent="1"/>
    </xf>
    <xf numFmtId="0" fontId="0" fillId="0" borderId="37" xfId="0" applyFill="1" applyBorder="1" applyAlignment="1">
      <alignment horizontal="left" indent="2"/>
    </xf>
    <xf numFmtId="0" fontId="7" fillId="33" borderId="0" xfId="0" applyFont="1" applyFill="1" applyAlignment="1">
      <alignment horizontal="left" vertical="top" wrapText="1"/>
    </xf>
    <xf numFmtId="0" fontId="9" fillId="35" borderId="0" xfId="54" applyFont="1" applyFill="1" applyAlignment="1">
      <alignment horizontal="left" vertical="top" wrapText="1" indent="1"/>
    </xf>
    <xf numFmtId="0" fontId="9" fillId="33" borderId="0" xfId="54" applyFont="1" applyFill="1" applyAlignment="1">
      <alignment horizontal="left" vertical="top" wrapText="1" indent="1"/>
    </xf>
    <xf numFmtId="0" fontId="86" fillId="33" borderId="0" xfId="0" applyFont="1" applyFill="1" applyAlignment="1">
      <alignment/>
    </xf>
    <xf numFmtId="0" fontId="87" fillId="33" borderId="0" xfId="0" applyFont="1" applyFill="1" applyAlignment="1">
      <alignment/>
    </xf>
    <xf numFmtId="9" fontId="0" fillId="36" borderId="27" xfId="61" applyFont="1" applyFill="1" applyBorder="1" applyAlignment="1" applyProtection="1">
      <alignment horizontal="center"/>
      <protection locked="0"/>
    </xf>
    <xf numFmtId="9" fontId="0" fillId="36" borderId="25" xfId="61" applyFont="1" applyFill="1" applyBorder="1" applyAlignment="1" applyProtection="1">
      <alignment horizontal="center"/>
      <protection locked="0"/>
    </xf>
    <xf numFmtId="9" fontId="0" fillId="36" borderId="32" xfId="61" applyFont="1" applyFill="1" applyBorder="1" applyAlignment="1" applyProtection="1">
      <alignment horizontal="center"/>
      <protection locked="0"/>
    </xf>
    <xf numFmtId="9" fontId="0" fillId="36" borderId="38" xfId="61" applyFont="1" applyFill="1" applyBorder="1" applyAlignment="1" applyProtection="1">
      <alignment horizontal="center"/>
      <protection locked="0"/>
    </xf>
    <xf numFmtId="0" fontId="73" fillId="33" borderId="0" xfId="0" applyFont="1" applyFill="1" applyAlignment="1">
      <alignment horizontal="left"/>
    </xf>
    <xf numFmtId="0" fontId="88" fillId="0" borderId="24" xfId="0" applyFont="1" applyFill="1" applyBorder="1" applyAlignment="1">
      <alignment horizontal="left"/>
    </xf>
    <xf numFmtId="0" fontId="78" fillId="34" borderId="18" xfId="0" applyFont="1" applyFill="1" applyBorder="1" applyAlignment="1">
      <alignment horizontal="left"/>
    </xf>
    <xf numFmtId="0" fontId="78" fillId="34" borderId="19" xfId="0" applyFont="1" applyFill="1" applyBorder="1" applyAlignment="1">
      <alignment horizontal="left"/>
    </xf>
    <xf numFmtId="0" fontId="78" fillId="34" borderId="20" xfId="0" applyFont="1" applyFill="1" applyBorder="1" applyAlignment="1">
      <alignment horizontal="left"/>
    </xf>
    <xf numFmtId="0" fontId="88" fillId="0" borderId="24" xfId="0" applyFont="1" applyBorder="1" applyAlignment="1">
      <alignment horizontal="left"/>
    </xf>
    <xf numFmtId="0" fontId="0" fillId="0" borderId="0" xfId="0" applyAlignment="1">
      <alignment horizontal="left" vertical="top" wrapText="1"/>
    </xf>
    <xf numFmtId="0" fontId="69" fillId="37" borderId="10" xfId="0" applyFont="1" applyFill="1" applyBorder="1" applyAlignment="1">
      <alignment horizontal="center"/>
    </xf>
    <xf numFmtId="0" fontId="69" fillId="37" borderId="11" xfId="0" applyFont="1" applyFill="1" applyBorder="1" applyAlignment="1">
      <alignment horizontal="center"/>
    </xf>
    <xf numFmtId="0" fontId="69" fillId="37" borderId="12" xfId="0" applyFont="1" applyFill="1" applyBorder="1" applyAlignment="1">
      <alignment horizontal="center"/>
    </xf>
    <xf numFmtId="0" fontId="69" fillId="37" borderId="19" xfId="0" applyFont="1" applyFill="1" applyBorder="1" applyAlignment="1">
      <alignment horizontal="center"/>
    </xf>
    <xf numFmtId="0" fontId="69" fillId="37" borderId="20" xfId="0" applyFont="1" applyFill="1" applyBorder="1" applyAlignment="1">
      <alignment horizontal="center"/>
    </xf>
    <xf numFmtId="0" fontId="69" fillId="37" borderId="24" xfId="0" applyFont="1" applyFill="1" applyBorder="1" applyAlignment="1">
      <alignment horizontal="center"/>
    </xf>
    <xf numFmtId="0" fontId="89" fillId="36" borderId="18" xfId="0" applyFont="1" applyFill="1" applyBorder="1" applyAlignment="1" applyProtection="1">
      <alignment horizontal="left"/>
      <protection locked="0"/>
    </xf>
    <xf numFmtId="0" fontId="89" fillId="36" borderId="19" xfId="0" applyFont="1" applyFill="1" applyBorder="1" applyAlignment="1" applyProtection="1">
      <alignment horizontal="left"/>
      <protection locked="0"/>
    </xf>
    <xf numFmtId="0" fontId="89" fillId="36" borderId="20" xfId="0" applyFont="1" applyFill="1" applyBorder="1" applyAlignment="1" applyProtection="1">
      <alignment horizontal="lef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Percentage of Women Receiving ANC</a:t>
            </a:r>
          </a:p>
        </c:rich>
      </c:tx>
      <c:layout>
        <c:manualLayout>
          <c:xMode val="factor"/>
          <c:yMode val="factor"/>
          <c:x val="-0.00175"/>
          <c:y val="-0.01225"/>
        </c:manualLayout>
      </c:layout>
      <c:spPr>
        <a:noFill/>
        <a:ln w="3175">
          <a:noFill/>
        </a:ln>
      </c:spPr>
    </c:title>
    <c:plotArea>
      <c:layout>
        <c:manualLayout>
          <c:xMode val="edge"/>
          <c:yMode val="edge"/>
          <c:x val="0.32275"/>
          <c:y val="0.20675"/>
          <c:w val="0.35"/>
          <c:h val="0.60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002060"/>
              </a:solidFill>
              <a:ln w="3175">
                <a:noFill/>
              </a:ln>
            </c:spPr>
          </c:dPt>
          <c:dLbls>
            <c:dLbl>
              <c:idx val="1"/>
              <c:txPr>
                <a:bodyPr vert="horz" rot="0" anchor="ctr"/>
                <a:lstStyle/>
                <a:p>
                  <a:pPr algn="ctr">
                    <a:defRPr lang="en-US" cap="none" sz="1200" b="0" i="0" u="none" baseline="0">
                      <a:solidFill>
                        <a:srgbClr val="FFFFFF"/>
                      </a:solidFill>
                      <a:latin typeface="Calibri"/>
                      <a:ea typeface="Calibri"/>
                      <a:cs typeface="Calibri"/>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Calculator!$B$21:$B$22</c:f>
              <c:strCache>
                <c:ptCount val="2"/>
                <c:pt idx="0">
                  <c:v>% Receive ANC (1 or more)</c:v>
                </c:pt>
                <c:pt idx="1">
                  <c:v>% Receive No ANC</c:v>
                </c:pt>
              </c:strCache>
            </c:strRef>
          </c:cat>
          <c:val>
            <c:numRef>
              <c:f>Calculator!$D$21:$D$22</c:f>
              <c:numCache>
                <c:ptCount val="2"/>
                <c:pt idx="0">
                  <c:v>#N/A</c:v>
                </c:pt>
                <c:pt idx="1">
                  <c:v>#N/A</c:v>
                </c:pt>
              </c:numCache>
            </c:numRef>
          </c:val>
        </c:ser>
      </c:pieChart>
      <c:spPr>
        <a:noFill/>
        <a:ln>
          <a:noFill/>
        </a:ln>
      </c:spPr>
    </c:plotArea>
    <c:legend>
      <c:legendPos val="b"/>
      <c:layout>
        <c:manualLayout>
          <c:xMode val="edge"/>
          <c:yMode val="edge"/>
          <c:x val="0.1905"/>
          <c:y val="0.91075"/>
          <c:w val="0.614"/>
          <c:h val="0.07075"/>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Potential Number of Women Receiving CHX by ANC Setting*</a:t>
            </a:r>
          </a:p>
        </c:rich>
      </c:tx>
      <c:layout>
        <c:manualLayout>
          <c:xMode val="factor"/>
          <c:yMode val="factor"/>
          <c:x val="-0.00175"/>
          <c:y val="-0.01225"/>
        </c:manualLayout>
      </c:layout>
      <c:spPr>
        <a:noFill/>
        <a:ln w="3175">
          <a:noFill/>
        </a:ln>
      </c:spPr>
    </c:title>
    <c:plotArea>
      <c:layout>
        <c:manualLayout>
          <c:xMode val="edge"/>
          <c:yMode val="edge"/>
          <c:x val="-0.01175"/>
          <c:y val="0.21325"/>
          <c:w val="0.9915"/>
          <c:h val="0.790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2060"/>
              </a:solidFill>
              <a:ln w="3175">
                <a:noFill/>
              </a:ln>
            </c:spPr>
          </c:dPt>
          <c:dPt>
            <c:idx val="5"/>
            <c:invertIfNegative val="0"/>
            <c:spPr>
              <a:solidFill>
                <a:srgbClr val="002060"/>
              </a:solidFill>
              <a:ln w="3175">
                <a:noFill/>
              </a:ln>
            </c:spPr>
          </c:dPt>
          <c:dLbls>
            <c:dLbl>
              <c:idx val="1"/>
              <c:txPr>
                <a:bodyPr vert="horz" rot="0" anchor="ctr"/>
                <a:lstStyle/>
                <a:p>
                  <a:pPr algn="ctr">
                    <a:defRPr lang="en-US" cap="none" sz="12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Calculator!$C$34:$C$38</c:f>
              <c:strCache>
                <c:ptCount val="5"/>
                <c:pt idx="0">
                  <c:v>Public Sector</c:v>
                </c:pt>
                <c:pt idx="1">
                  <c:v>Private Sector</c:v>
                </c:pt>
                <c:pt idx="2">
                  <c:v>Home</c:v>
                </c:pt>
                <c:pt idx="3">
                  <c:v>Other</c:v>
                </c:pt>
                <c:pt idx="4">
                  <c:v>No ANC</c:v>
                </c:pt>
              </c:strCache>
            </c:strRef>
          </c:cat>
          <c:val>
            <c:numRef>
              <c:f>Calculator!$D$34:$D$38</c:f>
              <c:numCache>
                <c:ptCount val="5"/>
                <c:pt idx="0">
                  <c:v>#N/A</c:v>
                </c:pt>
                <c:pt idx="1">
                  <c:v>#N/A</c:v>
                </c:pt>
                <c:pt idx="2">
                  <c:v>#N/A</c:v>
                </c:pt>
                <c:pt idx="3">
                  <c:v>#N/A</c:v>
                </c:pt>
                <c:pt idx="4">
                  <c:v>#N/A</c:v>
                </c:pt>
              </c:numCache>
            </c:numRef>
          </c:val>
        </c:ser>
        <c:gapWidth val="100"/>
        <c:axId val="36445608"/>
        <c:axId val="59575017"/>
      </c:barChart>
      <c:catAx>
        <c:axId val="36445608"/>
        <c:scaling>
          <c:orientation val="minMax"/>
        </c:scaling>
        <c:axPos val="b"/>
        <c:delete val="0"/>
        <c:numFmt formatCode="General" sourceLinked="1"/>
        <c:majorTickMark val="out"/>
        <c:minorTickMark val="none"/>
        <c:tickLblPos val="nextTo"/>
        <c:spPr>
          <a:ln w="3175">
            <a:solidFill>
              <a:srgbClr val="808080"/>
            </a:solidFill>
          </a:ln>
        </c:spPr>
        <c:crossAx val="59575017"/>
        <c:crosses val="autoZero"/>
        <c:auto val="1"/>
        <c:lblOffset val="100"/>
        <c:tickLblSkip val="1"/>
        <c:noMultiLvlLbl val="0"/>
      </c:catAx>
      <c:valAx>
        <c:axId val="595750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45608"/>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Potential Number of Women Receiving CHX During Delivery by Setting</a:t>
            </a:r>
          </a:p>
        </c:rich>
      </c:tx>
      <c:layout>
        <c:manualLayout>
          <c:xMode val="factor"/>
          <c:yMode val="factor"/>
          <c:x val="-0.0035"/>
          <c:y val="-0.00925"/>
        </c:manualLayout>
      </c:layout>
      <c:spPr>
        <a:noFill/>
        <a:ln w="3175">
          <a:noFill/>
        </a:ln>
      </c:spPr>
    </c:title>
    <c:plotArea>
      <c:layout>
        <c:manualLayout>
          <c:xMode val="edge"/>
          <c:yMode val="edge"/>
          <c:x val="0.00125"/>
          <c:y val="0.215"/>
          <c:w val="0.9775"/>
          <c:h val="0.842"/>
        </c:manualLayout>
      </c:layout>
      <c:barChart>
        <c:barDir val="col"/>
        <c:grouping val="clustered"/>
        <c:varyColors val="0"/>
        <c:ser>
          <c:idx val="0"/>
          <c:order val="0"/>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Lbls>
            <c:dLbl>
              <c:idx val="1"/>
              <c:txPr>
                <a:bodyPr vert="horz" rot="0" anchor="ctr"/>
                <a:lstStyle/>
                <a:p>
                  <a:pPr algn="ctr">
                    <a:defRPr lang="en-US" cap="none" sz="12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Calculator!$C$59:$C$65</c:f>
              <c:strCache>
                <c:ptCount val="7"/>
                <c:pt idx="0">
                  <c:v>Public Facility</c:v>
                </c:pt>
                <c:pt idx="1">
                  <c:v>Private Facility</c:v>
                </c:pt>
                <c:pt idx="2">
                  <c:v>Home          (TBA)</c:v>
                </c:pt>
                <c:pt idx="3">
                  <c:v>Home         (SBA)</c:v>
                </c:pt>
                <c:pt idx="4">
                  <c:v>Home (Other provider)</c:v>
                </c:pt>
                <c:pt idx="5">
                  <c:v>Home            (No provider)</c:v>
                </c:pt>
                <c:pt idx="6">
                  <c:v>Unknown</c:v>
                </c:pt>
              </c:strCache>
            </c:strRef>
          </c:cat>
          <c:val>
            <c:numRef>
              <c:f>Calculator!$D$59:$D$65</c:f>
              <c:numCache>
                <c:ptCount val="7"/>
                <c:pt idx="0">
                  <c:v>#N/A</c:v>
                </c:pt>
                <c:pt idx="1">
                  <c:v>#N/A</c:v>
                </c:pt>
                <c:pt idx="2">
                  <c:v>#N/A</c:v>
                </c:pt>
                <c:pt idx="3">
                  <c:v>#N/A</c:v>
                </c:pt>
                <c:pt idx="4">
                  <c:v>#N/A</c:v>
                </c:pt>
                <c:pt idx="5">
                  <c:v>#N/A</c:v>
                </c:pt>
                <c:pt idx="6">
                  <c:v>#N/A</c:v>
                </c:pt>
              </c:numCache>
            </c:numRef>
          </c:val>
        </c:ser>
        <c:gapWidth val="100"/>
        <c:axId val="66413106"/>
        <c:axId val="60847043"/>
      </c:barChart>
      <c:catAx>
        <c:axId val="66413106"/>
        <c:scaling>
          <c:orientation val="minMax"/>
        </c:scaling>
        <c:axPos val="b"/>
        <c:delete val="0"/>
        <c:numFmt formatCode="General" sourceLinked="1"/>
        <c:majorTickMark val="out"/>
        <c:minorTickMark val="none"/>
        <c:tickLblPos val="nextTo"/>
        <c:spPr>
          <a:ln w="3175">
            <a:solidFill>
              <a:srgbClr val="808080"/>
            </a:solidFill>
          </a:ln>
        </c:spPr>
        <c:crossAx val="60847043"/>
        <c:crosses val="autoZero"/>
        <c:auto val="1"/>
        <c:lblOffset val="100"/>
        <c:tickLblSkip val="1"/>
        <c:noMultiLvlLbl val="0"/>
      </c:catAx>
      <c:valAx>
        <c:axId val="60847043"/>
        <c:scaling>
          <c:orientation val="minMax"/>
        </c:scaling>
        <c:axPos val="l"/>
        <c:majorGridlines>
          <c:spPr>
            <a:ln w="3175">
              <a:solidFill>
                <a:srgbClr val="808080"/>
              </a:solidFill>
            </a:ln>
          </c:spPr>
        </c:majorGridlines>
        <c:delete val="0"/>
        <c:numFmt formatCode="_(* #,##0_);_(* \(#,##0\);_(* &quot;-&quot;_);_(@_)" sourceLinked="0"/>
        <c:majorTickMark val="out"/>
        <c:minorTickMark val="none"/>
        <c:tickLblPos val="nextTo"/>
        <c:spPr>
          <a:ln w="3175">
            <a:solidFill>
              <a:srgbClr val="808080"/>
            </a:solidFill>
          </a:ln>
        </c:spPr>
        <c:crossAx val="66413106"/>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Percentage of Facility Births</a:t>
            </a:r>
          </a:p>
        </c:rich>
      </c:tx>
      <c:layout>
        <c:manualLayout>
          <c:xMode val="factor"/>
          <c:yMode val="factor"/>
          <c:x val="-0.00175"/>
          <c:y val="-0.00925"/>
        </c:manualLayout>
      </c:layout>
      <c:spPr>
        <a:noFill/>
        <a:ln w="3175">
          <a:noFill/>
        </a:ln>
      </c:spPr>
    </c:title>
    <c:plotArea>
      <c:layout>
        <c:manualLayout>
          <c:xMode val="edge"/>
          <c:yMode val="edge"/>
          <c:x val="0.323"/>
          <c:y val="0.20825"/>
          <c:w val="0.3515"/>
          <c:h val="0.60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1"/>
              <c:txPr>
                <a:bodyPr vert="horz" rot="0" anchor="ctr"/>
                <a:lstStyle/>
                <a:p>
                  <a:pPr algn="ctr">
                    <a:defRPr lang="en-US" cap="none" sz="1200" b="0" i="0" u="none" baseline="0">
                      <a:solidFill>
                        <a:srgbClr val="FFFFFF"/>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000000"/>
                    </a:solidFill>
                    <a:latin typeface="Calibri"/>
                    <a:ea typeface="Calibri"/>
                    <a:cs typeface="Calibri"/>
                  </a:defRPr>
                </a:pPr>
              </a:p>
            </c:txPr>
            <c:showLegendKey val="0"/>
            <c:showVal val="1"/>
            <c:showBubbleSize val="0"/>
            <c:showCatName val="0"/>
            <c:showSerName val="0"/>
            <c:showLeaderLines val="0"/>
            <c:showPercent val="0"/>
          </c:dLbls>
          <c:cat>
            <c:strRef>
              <c:f>Calculator!$B$55:$B$56</c:f>
              <c:strCache>
                <c:ptCount val="2"/>
                <c:pt idx="0">
                  <c:v>% Births Facility</c:v>
                </c:pt>
                <c:pt idx="1">
                  <c:v>% Births Non-Facility</c:v>
                </c:pt>
              </c:strCache>
            </c:strRef>
          </c:cat>
          <c:val>
            <c:numRef>
              <c:f>Calculator!$C$55:$C$56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002060"/>
              </a:solidFill>
              <a:ln w="3175">
                <a:noFill/>
              </a:ln>
            </c:spPr>
          </c:dPt>
          <c:dLbls>
            <c:dLbl>
              <c:idx val="0"/>
              <c:txPr>
                <a:bodyPr vert="horz" rot="0" anchor="ctr"/>
                <a:lstStyle/>
                <a:p>
                  <a:pPr algn="ctr">
                    <a:defRPr lang="en-US" cap="none" sz="1200" b="0" i="0" u="none" baseline="0">
                      <a:solidFill>
                        <a:srgbClr val="000000"/>
                      </a:solidFill>
                      <a:latin typeface="Calibri"/>
                      <a:ea typeface="Calibri"/>
                      <a:cs typeface="Calibri"/>
                    </a:defRPr>
                  </a:pPr>
                </a:p>
              </c:txPr>
              <c:numFmt formatCode="General" sourceLinked="1"/>
              <c:spPr>
                <a:noFill/>
                <a:ln w="3175">
                  <a:noFill/>
                </a:ln>
              </c:spPr>
              <c:dLblPos val="bestFit"/>
              <c:showLegendKey val="0"/>
              <c:showVal val="1"/>
              <c:showBubbleSize val="0"/>
              <c:showCatName val="0"/>
              <c:showSerName val="0"/>
              <c:showPercent val="0"/>
            </c:dLbl>
            <c:dLbl>
              <c:idx val="1"/>
              <c:txPr>
                <a:bodyPr vert="horz" rot="0" anchor="ctr"/>
                <a:lstStyle/>
                <a:p>
                  <a:pPr algn="ctr">
                    <a:defRPr lang="en-US" cap="none" sz="1200" b="0" i="0" u="none" baseline="0">
                      <a:solidFill>
                        <a:srgbClr val="FFFFFF"/>
                      </a:solidFill>
                      <a:latin typeface="Calibri"/>
                      <a:ea typeface="Calibri"/>
                      <a:cs typeface="Calibri"/>
                    </a:defRPr>
                  </a:pPr>
                </a:p>
              </c:txPr>
              <c:numFmt formatCode="General" sourceLinked="1"/>
              <c:spPr>
                <a:noFill/>
                <a:ln w="3175">
                  <a:noFill/>
                </a:ln>
              </c:spPr>
              <c:dLblPos val="bestFit"/>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Calculator!$B$55:$B$56</c:f>
              <c:strCache>
                <c:ptCount val="2"/>
                <c:pt idx="0">
                  <c:v>% Births Facility</c:v>
                </c:pt>
                <c:pt idx="1">
                  <c:v>% Births Non-Facility</c:v>
                </c:pt>
              </c:strCache>
            </c:strRef>
          </c:cat>
          <c:val>
            <c:numRef>
              <c:f>Calculator!$D$55:$D$56</c:f>
              <c:numCache>
                <c:ptCount val="2"/>
                <c:pt idx="0">
                  <c:v>#N/A</c:v>
                </c:pt>
                <c:pt idx="1">
                  <c:v>#N/A</c:v>
                </c:pt>
              </c:numCache>
            </c:numRef>
          </c:val>
        </c:ser>
      </c:pieChart>
      <c:spPr>
        <a:noFill/>
        <a:ln>
          <a:noFill/>
        </a:ln>
      </c:spPr>
    </c:plotArea>
    <c:legend>
      <c:legendPos val="b"/>
      <c:layout>
        <c:manualLayout>
          <c:xMode val="edge"/>
          <c:yMode val="edge"/>
          <c:x val="0.2415"/>
          <c:y val="0.91"/>
          <c:w val="0.51175"/>
          <c:h val="0.0715"/>
        </c:manualLayout>
      </c:layout>
      <c:overlay val="0"/>
      <c:spPr>
        <a:noFill/>
        <a:ln w="3175">
          <a:noFill/>
        </a:ln>
      </c:spPr>
      <c:txPr>
        <a:bodyPr vert="horz" rot="0"/>
        <a:lstStyle/>
        <a:p>
          <a:pPr>
            <a:defRPr lang="en-US" cap="none" sz="10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Framework!A1" /><Relationship Id="rId2" Type="http://schemas.openxmlformats.org/officeDocument/2006/relationships/hyperlink" Target="#'Sources and Definitions'!A1" /><Relationship Id="rId3" Type="http://schemas.openxmlformats.org/officeDocument/2006/relationships/hyperlink" Target="http://www.healthynewbornnetwork.org/topic/chlorhexidine-umbilical-cord-care#developing_local_prod"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Sources and Definitions'!A1" /><Relationship Id="rId2" Type="http://schemas.openxmlformats.org/officeDocument/2006/relationships/hyperlink" Target="#Introduction!A1" /><Relationship Id="rId3" Type="http://schemas.openxmlformats.org/officeDocument/2006/relationships/image" Target="../media/image1.jpeg"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Calculator!A1" /><Relationship Id="rId2" Type="http://schemas.openxmlformats.org/officeDocument/2006/relationships/hyperlink" Target="#Framework!A1" /></Relationships>
</file>

<file path=xl/drawings/_rels/drawing4.xml.rels><?xml version="1.0" encoding="utf-8" standalone="yes"?><Relationships xmlns="http://schemas.openxmlformats.org/package/2006/relationships"><Relationship Id="rId1" Type="http://schemas.openxmlformats.org/officeDocument/2006/relationships/hyperlink" Target="#'Summary Sheet'!A1" /><Relationship Id="rId2" Type="http://schemas.openxmlformats.org/officeDocument/2006/relationships/hyperlink" Target="#'Sources and Definitions'!A1" /><Relationship Id="rId3" Type="http://schemas.openxmlformats.org/officeDocument/2006/relationships/hyperlink" Target="http://www.healthynewbornnetwork.org/topic/chlorhexidine-umbilical-cord-care#developing_local_prod" TargetMode="External" /><Relationship Id="rId4" Type="http://schemas.openxmlformats.org/officeDocument/2006/relationships/image" Target="../media/image1.jpeg" /><Relationship Id="rId5"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hyperlink" Target="#Calculator!A1" /><Relationship Id="rId6" Type="http://schemas.openxmlformats.org/officeDocument/2006/relationships/hyperlink" Target="#'Planning Tool'!A1" /></Relationships>
</file>

<file path=xl/drawings/_rels/drawing6.xml.rels><?xml version="1.0" encoding="utf-8" standalone="yes"?><Relationships xmlns="http://schemas.openxmlformats.org/package/2006/relationships"><Relationship Id="rId1" Type="http://schemas.openxmlformats.org/officeDocument/2006/relationships/hyperlink" Target="#'Summary Shee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2</xdr:row>
      <xdr:rowOff>66675</xdr:rowOff>
    </xdr:from>
    <xdr:to>
      <xdr:col>15</xdr:col>
      <xdr:colOff>533400</xdr:colOff>
      <xdr:row>6</xdr:row>
      <xdr:rowOff>123825</xdr:rowOff>
    </xdr:to>
    <xdr:sp>
      <xdr:nvSpPr>
        <xdr:cNvPr id="1" name="Right Arrow 3">
          <a:hlinkClick r:id="rId1"/>
        </xdr:cNvPr>
        <xdr:cNvSpPr>
          <a:spLocks/>
        </xdr:cNvSpPr>
      </xdr:nvSpPr>
      <xdr:spPr>
        <a:xfrm>
          <a:off x="8296275" y="447675"/>
          <a:ext cx="1381125" cy="819150"/>
        </a:xfrm>
        <a:prstGeom prst="rightArrow">
          <a:avLst>
            <a:gd name="adj" fmla="val 20129"/>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Continue</a:t>
          </a:r>
        </a:p>
      </xdr:txBody>
    </xdr:sp>
    <xdr:clientData/>
  </xdr:twoCellAnchor>
  <xdr:twoCellAnchor>
    <xdr:from>
      <xdr:col>0</xdr:col>
      <xdr:colOff>600075</xdr:colOff>
      <xdr:row>8</xdr:row>
      <xdr:rowOff>57150</xdr:rowOff>
    </xdr:from>
    <xdr:to>
      <xdr:col>15</xdr:col>
      <xdr:colOff>571500</xdr:colOff>
      <xdr:row>59</xdr:row>
      <xdr:rowOff>38100</xdr:rowOff>
    </xdr:to>
    <xdr:grpSp>
      <xdr:nvGrpSpPr>
        <xdr:cNvPr id="2" name="Group 7"/>
        <xdr:cNvGrpSpPr>
          <a:grpSpLocks/>
        </xdr:cNvGrpSpPr>
      </xdr:nvGrpSpPr>
      <xdr:grpSpPr>
        <a:xfrm>
          <a:off x="600075" y="1609725"/>
          <a:ext cx="9115425" cy="9582150"/>
          <a:chOff x="600075" y="1609725"/>
          <a:chExt cx="9115425" cy="9582150"/>
        </a:xfrm>
        <a:solidFill>
          <a:srgbClr val="FFFFFF"/>
        </a:solidFill>
      </xdr:grpSpPr>
      <xdr:sp>
        <xdr:nvSpPr>
          <xdr:cNvPr id="3" name="TextBox 1"/>
          <xdr:cNvSpPr txBox="1">
            <a:spLocks noChangeArrowheads="1"/>
          </xdr:cNvSpPr>
        </xdr:nvSpPr>
        <xdr:spPr>
          <a:xfrm>
            <a:off x="600075" y="1609725"/>
            <a:ext cx="9115425" cy="9582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This interactive tool </a:t>
            </a:r>
            <a:r>
              <a:rPr lang="en-US" cap="none" sz="1400" b="1" i="0" u="none" baseline="0">
                <a:solidFill>
                  <a:srgbClr val="000000"/>
                </a:solidFill>
                <a:latin typeface="Calibri"/>
                <a:ea typeface="Calibri"/>
                <a:cs typeface="Calibri"/>
              </a:rPr>
              <a:t>has been created to assist program implementers to:</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Estimate the potential market size for 7.1% chlorhexidine digluconate (which</a:t>
            </a:r>
            <a:r>
              <a:rPr lang="en-US" cap="none" sz="1400" b="0" i="0" u="none" baseline="0">
                <a:solidFill>
                  <a:srgbClr val="000000"/>
                </a:solidFill>
                <a:latin typeface="Calibri"/>
                <a:ea typeface="Calibri"/>
                <a:cs typeface="Calibri"/>
              </a:rPr>
              <a:t> delivers 4% chlorhexidine)</a:t>
            </a:r>
            <a:r>
              <a:rPr lang="en-US" cap="none" sz="1400" b="0" i="0" u="none" baseline="0">
                <a:solidFill>
                  <a:srgbClr val="000000"/>
                </a:solidFill>
                <a:latin typeface="Calibri"/>
                <a:ea typeface="Calibri"/>
                <a:cs typeface="Calibri"/>
              </a:rPr>
              <a:t> for umbilical cord care per country. 
</a:t>
            </a:r>
            <a:r>
              <a:rPr lang="en-US" cap="none" sz="1400" b="0" i="0" u="none" baseline="0">
                <a:solidFill>
                  <a:srgbClr val="000000"/>
                </a:solidFill>
                <a:latin typeface="Calibri"/>
                <a:ea typeface="Calibri"/>
                <a:cs typeface="Calibri"/>
              </a:rPr>
              <a:t>Identify the optimal distribution channels. 
</a:t>
            </a:r>
            <a:r>
              <a:rPr lang="en-US" cap="none" sz="1400" b="0" i="0" u="none" baseline="0">
                <a:solidFill>
                  <a:srgbClr val="000000"/>
                </a:solidFill>
                <a:latin typeface="Calibri"/>
                <a:ea typeface="Calibri"/>
                <a:cs typeface="Calibri"/>
              </a:rPr>
              <a:t>Determine whether the potential market size is sufficient to support producing the product locally or whether it would be more cost effective to import it from elsewhere (please refer to the Production Strategy for additional factors that influence </a:t>
            </a:r>
            <a:r>
              <a:rPr lang="en-US" cap="none" sz="1400" b="0" i="0" u="none" baseline="0">
                <a:solidFill>
                  <a:srgbClr val="000000"/>
                </a:solidFill>
                <a:latin typeface="Calibri"/>
                <a:ea typeface="Calibri"/>
                <a:cs typeface="Calibri"/>
              </a:rPr>
              <a:t>decisions</a:t>
            </a:r>
            <a:r>
              <a:rPr lang="en-US" cap="none" sz="1400" b="0" i="0" u="none" baseline="0">
                <a:solidFill>
                  <a:srgbClr val="000000"/>
                </a:solidFill>
                <a:latin typeface="Calibri"/>
                <a:ea typeface="Calibri"/>
                <a:cs typeface="Calibri"/>
              </a:rPr>
              <a:t> on production strategy).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Countries evaluated in this tool have expressed interest in chlorhexidine use for umbilical cord care. 
</a:t>
            </a:r>
            <a:r>
              <a:rPr lang="en-US" cap="none" sz="1400" b="0" i="0" u="none" baseline="0">
                <a:solidFill>
                  <a:srgbClr val="000000"/>
                </a:solidFill>
                <a:latin typeface="Calibri"/>
                <a:ea typeface="Calibri"/>
                <a:cs typeface="Calibri"/>
              </a:rPr>
              <a:t>The countries include: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Bangladesh
</a:t>
            </a:r>
            <a:r>
              <a:rPr lang="en-US" cap="none" sz="1400" b="0" i="0" u="none" baseline="0">
                <a:solidFill>
                  <a:srgbClr val="000000"/>
                </a:solidFill>
                <a:latin typeface="Calibri"/>
                <a:ea typeface="Calibri"/>
                <a:cs typeface="Calibri"/>
              </a:rPr>
              <a:t>Burkina Faso
</a:t>
            </a:r>
            <a:r>
              <a:rPr lang="en-US" cap="none" sz="1400" b="0" i="0" u="none" baseline="0">
                <a:solidFill>
                  <a:srgbClr val="000000"/>
                </a:solidFill>
                <a:latin typeface="Calibri"/>
                <a:ea typeface="Calibri"/>
                <a:cs typeface="Calibri"/>
              </a:rPr>
              <a:t>Democratic Republic of Congo
</a:t>
            </a:r>
            <a:r>
              <a:rPr lang="en-US" cap="none" sz="1400" b="0" i="0" u="none" baseline="0">
                <a:solidFill>
                  <a:srgbClr val="000000"/>
                </a:solidFill>
                <a:latin typeface="Calibri"/>
                <a:ea typeface="Calibri"/>
                <a:cs typeface="Calibri"/>
              </a:rPr>
              <a:t>Côte d'Ivoire 
</a:t>
            </a:r>
            <a:r>
              <a:rPr lang="en-US" cap="none" sz="1400" b="0" i="0" u="none" baseline="0">
                <a:solidFill>
                  <a:srgbClr val="000000"/>
                </a:solidFill>
                <a:latin typeface="Calibri"/>
                <a:ea typeface="Calibri"/>
                <a:cs typeface="Calibri"/>
              </a:rPr>
              <a:t>Ethiopia
</a:t>
            </a:r>
            <a:r>
              <a:rPr lang="en-US" cap="none" sz="1400" b="0" i="0" u="none" baseline="0">
                <a:solidFill>
                  <a:srgbClr val="000000"/>
                </a:solidFill>
                <a:latin typeface="Calibri"/>
                <a:ea typeface="Calibri"/>
                <a:cs typeface="Calibri"/>
              </a:rPr>
              <a:t>Ghana
</a:t>
            </a:r>
            <a:r>
              <a:rPr lang="en-US" cap="none" sz="1400" b="0" i="0" u="none" baseline="0">
                <a:solidFill>
                  <a:srgbClr val="000000"/>
                </a:solidFill>
                <a:latin typeface="Calibri"/>
                <a:ea typeface="Calibri"/>
                <a:cs typeface="Calibri"/>
              </a:rPr>
              <a:t>India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Market size estimations are provided in this tool. These estimates are based primarily on Demographic and Health Survey (DHS) data (see sources and definitions). Limited data are available for the Democratic Republic of Congo.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Users of this tool may prefer to </a:t>
            </a:r>
            <a:r>
              <a:rPr lang="en-US" cap="none" sz="1400" b="0" i="0" u="none" baseline="0">
                <a:solidFill>
                  <a:srgbClr val="000000"/>
                </a:solidFill>
                <a:latin typeface="Calibri"/>
                <a:ea typeface="Calibri"/>
                <a:cs typeface="Calibri"/>
              </a:rPr>
              <a:t>adjust</a:t>
            </a:r>
            <a:r>
              <a:rPr lang="en-US" cap="none" sz="1400" b="0" i="0" u="none" baseline="0">
                <a:solidFill>
                  <a:srgbClr val="000000"/>
                </a:solidFill>
                <a:latin typeface="Calibri"/>
                <a:ea typeface="Calibri"/>
                <a:cs typeface="Calibri"/>
              </a:rPr>
              <a:t> the variable values to estimate the market size if, for example, different data sources are preferred or if more current data sources are available. To manipulate variables, please click here and select "market sizing tool_user input."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While reasonable estimates were conducted to ensure that calculations and information in the model are correct, the chlorhexidine working group (CWG) does not take responsibility for the results obtained by users. All data in this tool should be viewed as estimates.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CWG hopes that this interactive tool will be helpful in your decision-making. 
</a:t>
            </a:r>
            <a:r>
              <a:rPr lang="en-US" cap="none" sz="1400" b="0" i="0" u="none" baseline="0">
                <a:solidFill>
                  <a:srgbClr val="000000"/>
                </a:solidFill>
                <a:latin typeface="Calibri"/>
                <a:ea typeface="Calibri"/>
                <a:cs typeface="Calibri"/>
              </a:rPr>
              <a:t>Please contact chx@healthynewbornnetwork.org if you have any questions.</a:t>
            </a:r>
          </a:p>
        </xdr:txBody>
      </xdr:sp>
      <xdr:sp>
        <xdr:nvSpPr>
          <xdr:cNvPr id="4" name="TextBox 2"/>
          <xdr:cNvSpPr txBox="1">
            <a:spLocks noChangeArrowheads="1"/>
          </xdr:cNvSpPr>
        </xdr:nvSpPr>
        <xdr:spPr>
          <a:xfrm>
            <a:off x="3562588" y="4723924"/>
            <a:ext cx="2456607" cy="1990692"/>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Kenya
</a:t>
            </a:r>
            <a:r>
              <a:rPr lang="en-US" cap="none" sz="1400" b="0" i="0" u="none" baseline="0">
                <a:solidFill>
                  <a:srgbClr val="000000"/>
                </a:solidFill>
                <a:latin typeface="Calibri"/>
                <a:ea typeface="Calibri"/>
                <a:cs typeface="Calibri"/>
              </a:rPr>
              <a:t>Liberia
</a:t>
            </a:r>
            <a:r>
              <a:rPr lang="en-US" cap="none" sz="1400" b="0" i="0" u="none" baseline="0">
                <a:solidFill>
                  <a:srgbClr val="000000"/>
                </a:solidFill>
                <a:latin typeface="Calibri"/>
                <a:ea typeface="Calibri"/>
                <a:cs typeface="Calibri"/>
              </a:rPr>
              <a:t>Madagascar
</a:t>
            </a:r>
            <a:r>
              <a:rPr lang="en-US" cap="none" sz="1400" b="0" i="0" u="none" baseline="0">
                <a:solidFill>
                  <a:srgbClr val="000000"/>
                </a:solidFill>
                <a:latin typeface="Calibri"/>
                <a:ea typeface="Calibri"/>
                <a:cs typeface="Calibri"/>
              </a:rPr>
              <a:t>Malawi
</a:t>
            </a:r>
            <a:r>
              <a:rPr lang="en-US" cap="none" sz="1400" b="0" i="0" u="none" baseline="0">
                <a:solidFill>
                  <a:srgbClr val="000000"/>
                </a:solidFill>
                <a:latin typeface="Calibri"/>
                <a:ea typeface="Calibri"/>
                <a:cs typeface="Calibri"/>
              </a:rPr>
              <a:t>Mozambique
</a:t>
            </a:r>
            <a:r>
              <a:rPr lang="en-US" cap="none" sz="1400" b="0" i="0" u="none" baseline="0">
                <a:solidFill>
                  <a:srgbClr val="000000"/>
                </a:solidFill>
                <a:latin typeface="Calibri"/>
                <a:ea typeface="Calibri"/>
                <a:cs typeface="Calibri"/>
              </a:rPr>
              <a:t>Nepal
</a:t>
            </a:r>
            <a:r>
              <a:rPr lang="en-US" cap="none" sz="1400" b="0" i="0" u="none" baseline="0">
                <a:solidFill>
                  <a:srgbClr val="000000"/>
                </a:solidFill>
                <a:latin typeface="Calibri"/>
                <a:ea typeface="Calibri"/>
                <a:cs typeface="Calibri"/>
              </a:rPr>
              <a:t>Niger
</a:t>
            </a:r>
          </a:p>
        </xdr:txBody>
      </xdr:sp>
      <xdr:sp>
        <xdr:nvSpPr>
          <xdr:cNvPr id="5" name="TextBox 4">
            <a:hlinkClick r:id="rId2"/>
          </xdr:cNvPr>
          <xdr:cNvSpPr txBox="1">
            <a:spLocks noChangeArrowheads="1"/>
          </xdr:cNvSpPr>
        </xdr:nvSpPr>
        <xdr:spPr>
          <a:xfrm>
            <a:off x="1504781" y="7085924"/>
            <a:ext cx="2123894" cy="246740"/>
          </a:xfrm>
          <a:prstGeom prst="rect">
            <a:avLst/>
          </a:prstGeom>
          <a:solidFill>
            <a:srgbClr val="FFFFFF"/>
          </a:solidFill>
          <a:ln w="9525" cmpd="sng">
            <a:noFill/>
          </a:ln>
        </xdr:spPr>
        <xdr:txBody>
          <a:bodyPr vertOverflow="clip" wrap="square" lIns="0" tIns="0" rIns="0" bIns="0"/>
          <a:p>
            <a:pPr algn="l">
              <a:defRPr/>
            </a:pPr>
            <a:r>
              <a:rPr lang="en-US" cap="none" sz="1400" b="0" i="0" u="none" baseline="0">
                <a:solidFill>
                  <a:srgbClr val="0066CC"/>
                </a:solidFill>
                <a:latin typeface="Calibri"/>
                <a:ea typeface="Calibri"/>
                <a:cs typeface="Calibri"/>
              </a:rPr>
              <a:t>(see sources and definitions).</a:t>
            </a:r>
          </a:p>
        </xdr:txBody>
      </xdr:sp>
      <xdr:sp>
        <xdr:nvSpPr>
          <xdr:cNvPr id="6" name="TextBox 5">
            <a:hlinkClick r:id="rId3"/>
          </xdr:cNvPr>
          <xdr:cNvSpPr txBox="1">
            <a:spLocks noChangeArrowheads="1"/>
          </xdr:cNvSpPr>
        </xdr:nvSpPr>
        <xdr:spPr>
          <a:xfrm>
            <a:off x="7315864" y="7677621"/>
            <a:ext cx="695051" cy="217994"/>
          </a:xfrm>
          <a:prstGeom prst="rect">
            <a:avLst/>
          </a:prstGeom>
          <a:solidFill>
            <a:srgbClr val="FFFFFF"/>
          </a:solidFill>
          <a:ln w="9525" cmpd="sng">
            <a:noFill/>
          </a:ln>
        </xdr:spPr>
        <xdr:txBody>
          <a:bodyPr vertOverflow="clip" wrap="square" lIns="0" tIns="0" rIns="0" bIns="0"/>
          <a:p>
            <a:pPr algn="l">
              <a:defRPr/>
            </a:pPr>
            <a:r>
              <a:rPr lang="en-US" cap="none" sz="1400" b="0" i="0" u="none" baseline="0">
                <a:solidFill>
                  <a:srgbClr val="0066CC"/>
                </a:solidFill>
                <a:latin typeface="Calibri"/>
                <a:ea typeface="Calibri"/>
                <a:cs typeface="Calibri"/>
              </a:rPr>
              <a:t>click</a:t>
            </a:r>
            <a:r>
              <a:rPr lang="en-US" cap="none" sz="1400" b="0" i="0" u="none" baseline="0">
                <a:solidFill>
                  <a:srgbClr val="0066CC"/>
                </a:solidFill>
                <a:latin typeface="Calibri"/>
                <a:ea typeface="Calibri"/>
                <a:cs typeface="Calibri"/>
              </a:rPr>
              <a:t> </a:t>
            </a:r>
            <a:r>
              <a:rPr lang="en-US" cap="none" sz="1400" b="0" i="0" u="none" baseline="0">
                <a:solidFill>
                  <a:srgbClr val="0066CC"/>
                </a:solidFill>
                <a:latin typeface="Calibri"/>
                <a:ea typeface="Calibri"/>
                <a:cs typeface="Calibri"/>
              </a:rPr>
              <a:t>here</a:t>
            </a:r>
            <a:r>
              <a:rPr lang="en-US" cap="none" sz="1400" b="0" i="0" u="none" baseline="0">
                <a:solidFill>
                  <a:srgbClr val="0066CC"/>
                </a:solidFill>
                <a:latin typeface="Calibri"/>
                <a:ea typeface="Calibri"/>
                <a:cs typeface="Calibri"/>
              </a:rPr>
              <a:t> </a:t>
            </a:r>
          </a:p>
        </xdr:txBody>
      </xdr:sp>
      <xdr:sp>
        <xdr:nvSpPr>
          <xdr:cNvPr id="7" name="TextBox 6"/>
          <xdr:cNvSpPr txBox="1">
            <a:spLocks noChangeArrowheads="1"/>
          </xdr:cNvSpPr>
        </xdr:nvSpPr>
        <xdr:spPr>
          <a:xfrm>
            <a:off x="5877906" y="4723924"/>
            <a:ext cx="2456607" cy="1799049"/>
          </a:xfrm>
          <a:prstGeom prst="rect">
            <a:avLst/>
          </a:prstGeom>
          <a:no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Nigeria
</a:t>
            </a:r>
            <a:r>
              <a:rPr lang="en-US" cap="none" sz="1400" b="0" i="0" u="none" baseline="0">
                <a:solidFill>
                  <a:srgbClr val="000000"/>
                </a:solidFill>
                <a:latin typeface="Calibri"/>
                <a:ea typeface="Calibri"/>
                <a:cs typeface="Calibri"/>
              </a:rPr>
              <a:t>Pakistan
</a:t>
            </a:r>
            <a:r>
              <a:rPr lang="en-US" cap="none" sz="1400" b="0" i="0" u="none" baseline="0">
                <a:solidFill>
                  <a:srgbClr val="000000"/>
                </a:solidFill>
                <a:latin typeface="Calibri"/>
                <a:ea typeface="Calibri"/>
                <a:cs typeface="Calibri"/>
              </a:rPr>
              <a:t>Rwanda
</a:t>
            </a:r>
            <a:r>
              <a:rPr lang="en-US" cap="none" sz="1400" b="0" i="0" u="none" baseline="0">
                <a:solidFill>
                  <a:srgbClr val="000000"/>
                </a:solidFill>
                <a:latin typeface="Calibri"/>
                <a:ea typeface="Calibri"/>
                <a:cs typeface="Calibri"/>
              </a:rPr>
              <a:t>Senegal
</a:t>
            </a:r>
            <a:r>
              <a:rPr lang="en-US" cap="none" sz="1400" b="0" i="0" u="none" baseline="0">
                <a:solidFill>
                  <a:srgbClr val="000000"/>
                </a:solidFill>
                <a:latin typeface="Calibri"/>
                <a:ea typeface="Calibri"/>
                <a:cs typeface="Calibri"/>
              </a:rPr>
              <a:t>Sierra Leone 
</a:t>
            </a:r>
            <a:r>
              <a:rPr lang="en-US" cap="none" sz="1400" b="0" i="0" u="none" baseline="0">
                <a:solidFill>
                  <a:srgbClr val="000000"/>
                </a:solidFill>
                <a:latin typeface="Calibri"/>
                <a:ea typeface="Calibri"/>
                <a:cs typeface="Calibri"/>
              </a:rPr>
              <a:t>Uganda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xdr:row>
      <xdr:rowOff>19050</xdr:rowOff>
    </xdr:from>
    <xdr:to>
      <xdr:col>3</xdr:col>
      <xdr:colOff>466725</xdr:colOff>
      <xdr:row>7</xdr:row>
      <xdr:rowOff>76200</xdr:rowOff>
    </xdr:to>
    <xdr:sp>
      <xdr:nvSpPr>
        <xdr:cNvPr id="1" name="Right Arrow 45">
          <a:hlinkClick r:id="rId1"/>
        </xdr:cNvPr>
        <xdr:cNvSpPr>
          <a:spLocks/>
        </xdr:cNvSpPr>
      </xdr:nvSpPr>
      <xdr:spPr>
        <a:xfrm>
          <a:off x="733425" y="666750"/>
          <a:ext cx="1371600" cy="895350"/>
        </a:xfrm>
        <a:prstGeom prst="rightArrow">
          <a:avLst>
            <a:gd name="adj" fmla="val 20138"/>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Continue</a:t>
          </a:r>
        </a:p>
      </xdr:txBody>
    </xdr:sp>
    <xdr:clientData/>
  </xdr:twoCellAnchor>
  <xdr:twoCellAnchor>
    <xdr:from>
      <xdr:col>1</xdr:col>
      <xdr:colOff>381000</xdr:colOff>
      <xdr:row>7</xdr:row>
      <xdr:rowOff>85725</xdr:rowOff>
    </xdr:from>
    <xdr:to>
      <xdr:col>2</xdr:col>
      <xdr:colOff>485775</xdr:colOff>
      <xdr:row>10</xdr:row>
      <xdr:rowOff>47625</xdr:rowOff>
    </xdr:to>
    <xdr:sp>
      <xdr:nvSpPr>
        <xdr:cNvPr id="2" name="Left Arrow 3">
          <a:hlinkClick r:id="rId2"/>
        </xdr:cNvPr>
        <xdr:cNvSpPr>
          <a:spLocks/>
        </xdr:cNvSpPr>
      </xdr:nvSpPr>
      <xdr:spPr>
        <a:xfrm>
          <a:off x="800100" y="1571625"/>
          <a:ext cx="714375" cy="533400"/>
        </a:xfrm>
        <a:prstGeom prst="leftArrow">
          <a:avLst>
            <a:gd name="adj" fmla="val -12666"/>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Back</a:t>
          </a:r>
        </a:p>
      </xdr:txBody>
    </xdr:sp>
    <xdr:clientData/>
  </xdr:twoCellAnchor>
  <xdr:twoCellAnchor editAs="oneCell">
    <xdr:from>
      <xdr:col>12</xdr:col>
      <xdr:colOff>9525</xdr:colOff>
      <xdr:row>12</xdr:row>
      <xdr:rowOff>133350</xdr:rowOff>
    </xdr:from>
    <xdr:to>
      <xdr:col>20</xdr:col>
      <xdr:colOff>142875</xdr:colOff>
      <xdr:row>28</xdr:row>
      <xdr:rowOff>38100</xdr:rowOff>
    </xdr:to>
    <xdr:pic>
      <xdr:nvPicPr>
        <xdr:cNvPr id="3" name="Picture 2"/>
        <xdr:cNvPicPr preferRelativeResize="1">
          <a:picLocks noChangeAspect="1"/>
        </xdr:cNvPicPr>
      </xdr:nvPicPr>
      <xdr:blipFill>
        <a:blip r:embed="rId3"/>
        <a:stretch>
          <a:fillRect/>
        </a:stretch>
      </xdr:blipFill>
      <xdr:spPr>
        <a:xfrm>
          <a:off x="7134225" y="2571750"/>
          <a:ext cx="5010150" cy="2952750"/>
        </a:xfrm>
        <a:prstGeom prst="rect">
          <a:avLst/>
        </a:prstGeom>
        <a:noFill/>
        <a:ln w="9525" cmpd="sng">
          <a:noFill/>
        </a:ln>
      </xdr:spPr>
    </xdr:pic>
    <xdr:clientData/>
  </xdr:twoCellAnchor>
  <xdr:twoCellAnchor editAs="oneCell">
    <xdr:from>
      <xdr:col>1</xdr:col>
      <xdr:colOff>19050</xdr:colOff>
      <xdr:row>12</xdr:row>
      <xdr:rowOff>171450</xdr:rowOff>
    </xdr:from>
    <xdr:to>
      <xdr:col>9</xdr:col>
      <xdr:colOff>485775</xdr:colOff>
      <xdr:row>25</xdr:row>
      <xdr:rowOff>142875</xdr:rowOff>
    </xdr:to>
    <xdr:pic>
      <xdr:nvPicPr>
        <xdr:cNvPr id="4" name="Picture 1"/>
        <xdr:cNvPicPr preferRelativeResize="1">
          <a:picLocks noChangeAspect="1"/>
        </xdr:cNvPicPr>
      </xdr:nvPicPr>
      <xdr:blipFill>
        <a:blip r:embed="rId4"/>
        <a:stretch>
          <a:fillRect/>
        </a:stretch>
      </xdr:blipFill>
      <xdr:spPr>
        <a:xfrm>
          <a:off x="438150" y="2609850"/>
          <a:ext cx="5343525" cy="2447925"/>
        </a:xfrm>
        <a:prstGeom prst="rect">
          <a:avLst/>
        </a:prstGeom>
        <a:noFill/>
        <a:ln w="9525" cmpd="sng">
          <a:noFill/>
        </a:ln>
      </xdr:spPr>
    </xdr:pic>
    <xdr:clientData/>
  </xdr:twoCellAnchor>
  <xdr:twoCellAnchor>
    <xdr:from>
      <xdr:col>6</xdr:col>
      <xdr:colOff>304800</xdr:colOff>
      <xdr:row>3</xdr:row>
      <xdr:rowOff>57150</xdr:rowOff>
    </xdr:from>
    <xdr:to>
      <xdr:col>13</xdr:col>
      <xdr:colOff>238125</xdr:colOff>
      <xdr:row>7</xdr:row>
      <xdr:rowOff>0</xdr:rowOff>
    </xdr:to>
    <xdr:sp>
      <xdr:nvSpPr>
        <xdr:cNvPr id="5" name="TextBox 6"/>
        <xdr:cNvSpPr txBox="1">
          <a:spLocks noChangeArrowheads="1"/>
        </xdr:cNvSpPr>
      </xdr:nvSpPr>
      <xdr:spPr>
        <a:xfrm>
          <a:off x="3771900" y="704850"/>
          <a:ext cx="4200525" cy="7810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The market size is estimated based on the two scenarios—chlorhexidine provided during antenatal care and chlorhexidine provided during delivery—as shown in the charts below.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xdr:row>
      <xdr:rowOff>19050</xdr:rowOff>
    </xdr:from>
    <xdr:to>
      <xdr:col>1</xdr:col>
      <xdr:colOff>1685925</xdr:colOff>
      <xdr:row>7</xdr:row>
      <xdr:rowOff>152400</xdr:rowOff>
    </xdr:to>
    <xdr:sp>
      <xdr:nvSpPr>
        <xdr:cNvPr id="1" name="Right Arrow 4">
          <a:hlinkClick r:id="rId1"/>
        </xdr:cNvPr>
        <xdr:cNvSpPr>
          <a:spLocks/>
        </xdr:cNvSpPr>
      </xdr:nvSpPr>
      <xdr:spPr>
        <a:xfrm>
          <a:off x="733425" y="666750"/>
          <a:ext cx="1371600" cy="895350"/>
        </a:xfrm>
        <a:prstGeom prst="rightArrow">
          <a:avLst>
            <a:gd name="adj" fmla="val 17333"/>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Continue</a:t>
          </a:r>
        </a:p>
      </xdr:txBody>
    </xdr:sp>
    <xdr:clientData/>
  </xdr:twoCellAnchor>
  <xdr:twoCellAnchor>
    <xdr:from>
      <xdr:col>1</xdr:col>
      <xdr:colOff>371475</xdr:colOff>
      <xdr:row>7</xdr:row>
      <xdr:rowOff>152400</xdr:rowOff>
    </xdr:from>
    <xdr:to>
      <xdr:col>1</xdr:col>
      <xdr:colOff>1085850</xdr:colOff>
      <xdr:row>10</xdr:row>
      <xdr:rowOff>114300</xdr:rowOff>
    </xdr:to>
    <xdr:sp>
      <xdr:nvSpPr>
        <xdr:cNvPr id="2" name="Left Arrow 5">
          <a:hlinkClick r:id="rId2"/>
        </xdr:cNvPr>
        <xdr:cNvSpPr>
          <a:spLocks/>
        </xdr:cNvSpPr>
      </xdr:nvSpPr>
      <xdr:spPr>
        <a:xfrm>
          <a:off x="790575" y="1562100"/>
          <a:ext cx="714375" cy="533400"/>
        </a:xfrm>
        <a:prstGeom prst="leftArrow">
          <a:avLst>
            <a:gd name="adj" fmla="val -12819"/>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Back</a:t>
          </a:r>
        </a:p>
      </xdr:txBody>
    </xdr:sp>
    <xdr:clientData/>
  </xdr:twoCellAnchor>
  <xdr:twoCellAnchor>
    <xdr:from>
      <xdr:col>2</xdr:col>
      <xdr:colOff>1628775</xdr:colOff>
      <xdr:row>3</xdr:row>
      <xdr:rowOff>114300</xdr:rowOff>
    </xdr:from>
    <xdr:to>
      <xdr:col>2</xdr:col>
      <xdr:colOff>5829300</xdr:colOff>
      <xdr:row>8</xdr:row>
      <xdr:rowOff>47625</xdr:rowOff>
    </xdr:to>
    <xdr:sp>
      <xdr:nvSpPr>
        <xdr:cNvPr id="3" name="TextBox 3"/>
        <xdr:cNvSpPr txBox="1">
          <a:spLocks noChangeArrowheads="1"/>
        </xdr:cNvSpPr>
      </xdr:nvSpPr>
      <xdr:spPr>
        <a:xfrm>
          <a:off x="3752850" y="762000"/>
          <a:ext cx="4200525" cy="8858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Various terminology and variables</a:t>
          </a:r>
          <a:r>
            <a:rPr lang="en-US" cap="none" sz="1200" b="0" i="0" u="none" baseline="0">
              <a:solidFill>
                <a:srgbClr val="000000"/>
              </a:solidFill>
              <a:latin typeface="Calibri"/>
              <a:ea typeface="Calibri"/>
              <a:cs typeface="Calibri"/>
            </a:rPr>
            <a:t> are used in the estimation of the market size for chlorhexidine. Substantiation, assumptions, and definitions are provided below. </a:t>
          </a:r>
          <a:r>
            <a:rPr lang="en-US" cap="none" sz="1200" b="0" i="0" u="none" baseline="0">
              <a:solidFill>
                <a:srgbClr val="000000"/>
              </a:solidFill>
              <a:latin typeface="Calibri"/>
              <a:ea typeface="Calibri"/>
              <a:cs typeface="Calibri"/>
            </a:rPr>
            <a:t>Click "continue" to proceed to the calculator and planning tool.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3</xdr:row>
      <xdr:rowOff>19050</xdr:rowOff>
    </xdr:from>
    <xdr:to>
      <xdr:col>1</xdr:col>
      <xdr:colOff>1676400</xdr:colOff>
      <xdr:row>7</xdr:row>
      <xdr:rowOff>152400</xdr:rowOff>
    </xdr:to>
    <xdr:sp>
      <xdr:nvSpPr>
        <xdr:cNvPr id="1" name="Right Arrow 1">
          <a:hlinkClick r:id="rId1"/>
        </xdr:cNvPr>
        <xdr:cNvSpPr>
          <a:spLocks/>
        </xdr:cNvSpPr>
      </xdr:nvSpPr>
      <xdr:spPr>
        <a:xfrm>
          <a:off x="723900" y="666750"/>
          <a:ext cx="1371600" cy="895350"/>
        </a:xfrm>
        <a:prstGeom prst="rightArrow">
          <a:avLst>
            <a:gd name="adj" fmla="val 17333"/>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Continue</a:t>
          </a:r>
        </a:p>
      </xdr:txBody>
    </xdr:sp>
    <xdr:clientData/>
  </xdr:twoCellAnchor>
  <xdr:twoCellAnchor>
    <xdr:from>
      <xdr:col>1</xdr:col>
      <xdr:colOff>361950</xdr:colOff>
      <xdr:row>7</xdr:row>
      <xdr:rowOff>180975</xdr:rowOff>
    </xdr:from>
    <xdr:to>
      <xdr:col>1</xdr:col>
      <xdr:colOff>1076325</xdr:colOff>
      <xdr:row>10</xdr:row>
      <xdr:rowOff>142875</xdr:rowOff>
    </xdr:to>
    <xdr:sp>
      <xdr:nvSpPr>
        <xdr:cNvPr id="2" name="Left Arrow 2">
          <a:hlinkClick r:id="rId2"/>
        </xdr:cNvPr>
        <xdr:cNvSpPr>
          <a:spLocks/>
        </xdr:cNvSpPr>
      </xdr:nvSpPr>
      <xdr:spPr>
        <a:xfrm>
          <a:off x="781050" y="1590675"/>
          <a:ext cx="714375" cy="533400"/>
        </a:xfrm>
        <a:prstGeom prst="leftArrow">
          <a:avLst>
            <a:gd name="adj" fmla="val -12666"/>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Back</a:t>
          </a:r>
        </a:p>
      </xdr:txBody>
    </xdr:sp>
    <xdr:clientData/>
  </xdr:twoCellAnchor>
  <xdr:twoCellAnchor>
    <xdr:from>
      <xdr:col>3</xdr:col>
      <xdr:colOff>123825</xdr:colOff>
      <xdr:row>1</xdr:row>
      <xdr:rowOff>200025</xdr:rowOff>
    </xdr:from>
    <xdr:to>
      <xdr:col>9</xdr:col>
      <xdr:colOff>419100</xdr:colOff>
      <xdr:row>7</xdr:row>
      <xdr:rowOff>180975</xdr:rowOff>
    </xdr:to>
    <xdr:sp>
      <xdr:nvSpPr>
        <xdr:cNvPr id="3" name="TextBox 7"/>
        <xdr:cNvSpPr txBox="1">
          <a:spLocks noChangeArrowheads="1"/>
        </xdr:cNvSpPr>
      </xdr:nvSpPr>
      <xdr:spPr>
        <a:xfrm>
          <a:off x="3867150" y="390525"/>
          <a:ext cx="5181600" cy="12001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Select the country you wish to assess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from the drop-down menu.
</a:t>
          </a:r>
          <a:r>
            <a:rPr lang="en-US" cap="none" sz="1200" b="0" i="0" u="none" baseline="0">
              <a:solidFill>
                <a:srgbClr val="000000"/>
              </a:solidFill>
              <a:latin typeface="Calibri"/>
              <a:ea typeface="Calibri"/>
              <a:cs typeface="Calibri"/>
            </a:rPr>
            <a:t>Review data for each scenario.
</a:t>
          </a:r>
          <a:r>
            <a:rPr lang="en-US" cap="none" sz="1200" b="0" i="0" u="none" baseline="0">
              <a:solidFill>
                <a:srgbClr val="000000"/>
              </a:solidFill>
              <a:latin typeface="Calibri"/>
              <a:ea typeface="Calibri"/>
              <a:cs typeface="Calibri"/>
            </a:rPr>
            <a:t>Click "continue" </a:t>
          </a:r>
          <a:r>
            <a:rPr lang="en-US" cap="none" sz="1100" b="0" i="0" u="none" baseline="0">
              <a:solidFill>
                <a:srgbClr val="000000"/>
              </a:solidFill>
              <a:latin typeface="Calibri"/>
              <a:ea typeface="Calibri"/>
              <a:cs typeface="Calibri"/>
            </a:rPr>
            <a:t>to see a summary and to proceed to the planning tool. </a:t>
          </a:r>
          <a:r>
            <a:rPr lang="en-US" cap="none" sz="1100" b="0" i="0" u="none" baseline="0">
              <a:solidFill>
                <a:srgbClr val="000000"/>
              </a:solidFill>
              <a:latin typeface="Calibri"/>
              <a:ea typeface="Calibri"/>
              <a:cs typeface="Calibri"/>
            </a:rPr>
            <a:t>
</a:t>
          </a:r>
        </a:p>
      </xdr:txBody>
    </xdr:sp>
    <xdr:clientData/>
  </xdr:twoCellAnchor>
  <xdr:twoCellAnchor>
    <xdr:from>
      <xdr:col>3</xdr:col>
      <xdr:colOff>133350</xdr:colOff>
      <xdr:row>8</xdr:row>
      <xdr:rowOff>104775</xdr:rowOff>
    </xdr:from>
    <xdr:to>
      <xdr:col>9</xdr:col>
      <xdr:colOff>419100</xdr:colOff>
      <xdr:row>11</xdr:row>
      <xdr:rowOff>47625</xdr:rowOff>
    </xdr:to>
    <xdr:sp>
      <xdr:nvSpPr>
        <xdr:cNvPr id="4" name="TextBox 11"/>
        <xdr:cNvSpPr txBox="1">
          <a:spLocks noChangeArrowheads="1"/>
        </xdr:cNvSpPr>
      </xdr:nvSpPr>
      <xdr:spPr>
        <a:xfrm>
          <a:off x="3876675" y="1704975"/>
          <a:ext cx="5172075" cy="514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If</a:t>
          </a:r>
          <a:r>
            <a:rPr lang="en-US" cap="none" sz="1200" b="0" i="0" u="none" baseline="0">
              <a:solidFill>
                <a:srgbClr val="000000"/>
              </a:solidFill>
              <a:latin typeface="Calibri"/>
              <a:ea typeface="Calibri"/>
              <a:cs typeface="Calibri"/>
            </a:rPr>
            <a:t> you wish to manually enter data for a specific country or region, please click here and select "market sizing tool_user input."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3</xdr:col>
      <xdr:colOff>219075</xdr:colOff>
      <xdr:row>9</xdr:row>
      <xdr:rowOff>95250</xdr:rowOff>
    </xdr:from>
    <xdr:ext cx="609600" cy="190500"/>
    <xdr:sp>
      <xdr:nvSpPr>
        <xdr:cNvPr id="5" name="TextBox 3">
          <a:hlinkClick r:id="rId3"/>
        </xdr:cNvPr>
        <xdr:cNvSpPr txBox="1">
          <a:spLocks noChangeArrowheads="1"/>
        </xdr:cNvSpPr>
      </xdr:nvSpPr>
      <xdr:spPr>
        <a:xfrm>
          <a:off x="3962400" y="1885950"/>
          <a:ext cx="609600" cy="190500"/>
        </a:xfrm>
        <a:prstGeom prst="rect">
          <a:avLst/>
        </a:prstGeom>
        <a:solidFill>
          <a:srgbClr val="F2F2F2"/>
        </a:solidFill>
        <a:ln w="9525" cmpd="sng">
          <a:noFill/>
        </a:ln>
      </xdr:spPr>
      <xdr:txBody>
        <a:bodyPr vertOverflow="clip" wrap="square" lIns="0" tIns="0" rIns="0" bIns="0"/>
        <a:p>
          <a:pPr algn="l">
            <a:defRPr/>
          </a:pPr>
          <a:r>
            <a:rPr lang="en-US" cap="none" sz="1200" b="0" i="0" u="none" baseline="0">
              <a:solidFill>
                <a:srgbClr val="0066CC"/>
              </a:solidFill>
              <a:latin typeface="Calibri"/>
              <a:ea typeface="Calibri"/>
              <a:cs typeface="Calibri"/>
            </a:rPr>
            <a:t>click here </a:t>
          </a:r>
        </a:p>
      </xdr:txBody>
    </xdr:sp>
    <xdr:clientData/>
  </xdr:oneCellAnchor>
  <xdr:twoCellAnchor editAs="oneCell">
    <xdr:from>
      <xdr:col>5</xdr:col>
      <xdr:colOff>381000</xdr:colOff>
      <xdr:row>41</xdr:row>
      <xdr:rowOff>85725</xdr:rowOff>
    </xdr:from>
    <xdr:to>
      <xdr:col>12</xdr:col>
      <xdr:colOff>381000</xdr:colOff>
      <xdr:row>56</xdr:row>
      <xdr:rowOff>171450</xdr:rowOff>
    </xdr:to>
    <xdr:pic>
      <xdr:nvPicPr>
        <xdr:cNvPr id="6" name="Picture 13"/>
        <xdr:cNvPicPr preferRelativeResize="1">
          <a:picLocks noChangeAspect="1"/>
        </xdr:cNvPicPr>
      </xdr:nvPicPr>
      <xdr:blipFill>
        <a:blip r:embed="rId4"/>
        <a:stretch>
          <a:fillRect/>
        </a:stretch>
      </xdr:blipFill>
      <xdr:spPr>
        <a:xfrm>
          <a:off x="5829300" y="7991475"/>
          <a:ext cx="5010150" cy="2962275"/>
        </a:xfrm>
        <a:prstGeom prst="rect">
          <a:avLst/>
        </a:prstGeom>
        <a:noFill/>
        <a:ln w="9525" cmpd="sng">
          <a:noFill/>
        </a:ln>
      </xdr:spPr>
    </xdr:pic>
    <xdr:clientData/>
  </xdr:twoCellAnchor>
  <xdr:twoCellAnchor editAs="oneCell">
    <xdr:from>
      <xdr:col>5</xdr:col>
      <xdr:colOff>66675</xdr:colOff>
      <xdr:row>18</xdr:row>
      <xdr:rowOff>95250</xdr:rowOff>
    </xdr:from>
    <xdr:to>
      <xdr:col>12</xdr:col>
      <xdr:colOff>571500</xdr:colOff>
      <xdr:row>31</xdr:row>
      <xdr:rowOff>133350</xdr:rowOff>
    </xdr:to>
    <xdr:pic>
      <xdr:nvPicPr>
        <xdr:cNvPr id="7" name="Picture 4"/>
        <xdr:cNvPicPr preferRelativeResize="1">
          <a:picLocks noChangeAspect="1"/>
        </xdr:cNvPicPr>
      </xdr:nvPicPr>
      <xdr:blipFill>
        <a:blip r:embed="rId5"/>
        <a:stretch>
          <a:fillRect/>
        </a:stretch>
      </xdr:blipFill>
      <xdr:spPr>
        <a:xfrm>
          <a:off x="5514975" y="3562350"/>
          <a:ext cx="5514975" cy="2533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13</xdr:row>
      <xdr:rowOff>9525</xdr:rowOff>
    </xdr:from>
    <xdr:to>
      <xdr:col>4</xdr:col>
      <xdr:colOff>1200150</xdr:colOff>
      <xdr:row>29</xdr:row>
      <xdr:rowOff>133350</xdr:rowOff>
    </xdr:to>
    <xdr:graphicFrame>
      <xdr:nvGraphicFramePr>
        <xdr:cNvPr id="1" name="Chart 1"/>
        <xdr:cNvGraphicFramePr/>
      </xdr:nvGraphicFramePr>
      <xdr:xfrm>
        <a:off x="638175" y="2647950"/>
        <a:ext cx="5438775" cy="3181350"/>
      </xdr:xfrm>
      <a:graphic>
        <a:graphicData uri="http://schemas.openxmlformats.org/drawingml/2006/chart">
          <c:chart xmlns:c="http://schemas.openxmlformats.org/drawingml/2006/chart" r:id="rId1"/>
        </a:graphicData>
      </a:graphic>
    </xdr:graphicFrame>
    <xdr:clientData/>
  </xdr:twoCellAnchor>
  <xdr:twoCellAnchor>
    <xdr:from>
      <xdr:col>5</xdr:col>
      <xdr:colOff>190500</xdr:colOff>
      <xdr:row>13</xdr:row>
      <xdr:rowOff>0</xdr:rowOff>
    </xdr:from>
    <xdr:to>
      <xdr:col>10</xdr:col>
      <xdr:colOff>933450</xdr:colOff>
      <xdr:row>29</xdr:row>
      <xdr:rowOff>123825</xdr:rowOff>
    </xdr:to>
    <xdr:graphicFrame>
      <xdr:nvGraphicFramePr>
        <xdr:cNvPr id="2" name="Chart 4"/>
        <xdr:cNvGraphicFramePr/>
      </xdr:nvGraphicFramePr>
      <xdr:xfrm>
        <a:off x="6362700" y="2638425"/>
        <a:ext cx="5257800" cy="3181350"/>
      </xdr:xfrm>
      <a:graphic>
        <a:graphicData uri="http://schemas.openxmlformats.org/drawingml/2006/chart">
          <c:chart xmlns:c="http://schemas.openxmlformats.org/drawingml/2006/chart" r:id="rId2"/>
        </a:graphicData>
      </a:graphic>
    </xdr:graphicFrame>
    <xdr:clientData/>
  </xdr:twoCellAnchor>
  <xdr:twoCellAnchor>
    <xdr:from>
      <xdr:col>5</xdr:col>
      <xdr:colOff>114300</xdr:colOff>
      <xdr:row>37</xdr:row>
      <xdr:rowOff>171450</xdr:rowOff>
    </xdr:from>
    <xdr:to>
      <xdr:col>10</xdr:col>
      <xdr:colOff>942975</xdr:colOff>
      <xdr:row>54</xdr:row>
      <xdr:rowOff>85725</xdr:rowOff>
    </xdr:to>
    <xdr:graphicFrame>
      <xdr:nvGraphicFramePr>
        <xdr:cNvPr id="3" name="Chart 8"/>
        <xdr:cNvGraphicFramePr/>
      </xdr:nvGraphicFramePr>
      <xdr:xfrm>
        <a:off x="6286500" y="7581900"/>
        <a:ext cx="5343525" cy="3152775"/>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37</xdr:row>
      <xdr:rowOff>171450</xdr:rowOff>
    </xdr:from>
    <xdr:to>
      <xdr:col>4</xdr:col>
      <xdr:colOff>1114425</xdr:colOff>
      <xdr:row>54</xdr:row>
      <xdr:rowOff>85725</xdr:rowOff>
    </xdr:to>
    <xdr:graphicFrame>
      <xdr:nvGraphicFramePr>
        <xdr:cNvPr id="4" name="Chart 9"/>
        <xdr:cNvGraphicFramePr/>
      </xdr:nvGraphicFramePr>
      <xdr:xfrm>
        <a:off x="619125" y="7581900"/>
        <a:ext cx="5372100" cy="3152775"/>
      </xdr:xfrm>
      <a:graphic>
        <a:graphicData uri="http://schemas.openxmlformats.org/drawingml/2006/chart">
          <c:chart xmlns:c="http://schemas.openxmlformats.org/drawingml/2006/chart" r:id="rId4"/>
        </a:graphicData>
      </a:graphic>
    </xdr:graphicFrame>
    <xdr:clientData/>
  </xdr:twoCellAnchor>
  <xdr:twoCellAnchor>
    <xdr:from>
      <xdr:col>1</xdr:col>
      <xdr:colOff>371475</xdr:colOff>
      <xdr:row>7</xdr:row>
      <xdr:rowOff>190500</xdr:rowOff>
    </xdr:from>
    <xdr:to>
      <xdr:col>1</xdr:col>
      <xdr:colOff>1085850</xdr:colOff>
      <xdr:row>10</xdr:row>
      <xdr:rowOff>142875</xdr:rowOff>
    </xdr:to>
    <xdr:sp>
      <xdr:nvSpPr>
        <xdr:cNvPr id="5" name="Left Arrow 10">
          <a:hlinkClick r:id="rId5"/>
        </xdr:cNvPr>
        <xdr:cNvSpPr>
          <a:spLocks/>
        </xdr:cNvSpPr>
      </xdr:nvSpPr>
      <xdr:spPr>
        <a:xfrm>
          <a:off x="790575" y="1600200"/>
          <a:ext cx="714375" cy="523875"/>
        </a:xfrm>
        <a:prstGeom prst="leftArrow">
          <a:avLst>
            <a:gd name="adj" fmla="val -12879"/>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Back</a:t>
          </a:r>
        </a:p>
      </xdr:txBody>
    </xdr:sp>
    <xdr:clientData/>
  </xdr:twoCellAnchor>
  <xdr:twoCellAnchor>
    <xdr:from>
      <xdr:col>1</xdr:col>
      <xdr:colOff>304800</xdr:colOff>
      <xdr:row>3</xdr:row>
      <xdr:rowOff>19050</xdr:rowOff>
    </xdr:from>
    <xdr:to>
      <xdr:col>1</xdr:col>
      <xdr:colOff>1676400</xdr:colOff>
      <xdr:row>7</xdr:row>
      <xdr:rowOff>152400</xdr:rowOff>
    </xdr:to>
    <xdr:sp>
      <xdr:nvSpPr>
        <xdr:cNvPr id="6" name="Right Arrow 6">
          <a:hlinkClick r:id="rId6"/>
        </xdr:cNvPr>
        <xdr:cNvSpPr>
          <a:spLocks/>
        </xdr:cNvSpPr>
      </xdr:nvSpPr>
      <xdr:spPr>
        <a:xfrm>
          <a:off x="723900" y="666750"/>
          <a:ext cx="1371600" cy="895350"/>
        </a:xfrm>
        <a:prstGeom prst="rightArrow">
          <a:avLst>
            <a:gd name="adj" fmla="val 17333"/>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Continue</a:t>
          </a:r>
        </a:p>
      </xdr:txBody>
    </xdr:sp>
    <xdr:clientData/>
  </xdr:twoCellAnchor>
  <xdr:twoCellAnchor>
    <xdr:from>
      <xdr:col>2</xdr:col>
      <xdr:colOff>923925</xdr:colOff>
      <xdr:row>4</xdr:row>
      <xdr:rowOff>0</xdr:rowOff>
    </xdr:from>
    <xdr:to>
      <xdr:col>8</xdr:col>
      <xdr:colOff>28575</xdr:colOff>
      <xdr:row>8</xdr:row>
      <xdr:rowOff>19050</xdr:rowOff>
    </xdr:to>
    <xdr:sp>
      <xdr:nvSpPr>
        <xdr:cNvPr id="7" name="TextBox 7"/>
        <xdr:cNvSpPr txBox="1">
          <a:spLocks noChangeArrowheads="1"/>
        </xdr:cNvSpPr>
      </xdr:nvSpPr>
      <xdr:spPr>
        <a:xfrm>
          <a:off x="3829050" y="838200"/>
          <a:ext cx="4200525" cy="7810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 summary of the two scenarios for the selected country</a:t>
          </a:r>
          <a:r>
            <a:rPr lang="en-US" cap="none" sz="1200" b="0" i="0" u="none" baseline="0">
              <a:solidFill>
                <a:srgbClr val="000000"/>
              </a:solidFill>
              <a:latin typeface="Calibri"/>
              <a:ea typeface="Calibri"/>
              <a:cs typeface="Calibri"/>
            </a:rPr>
            <a:t> is depicted below. To calculate estimated market sizes, click "continue" to proceed to the planning tool.</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xdr:row>
      <xdr:rowOff>0</xdr:rowOff>
    </xdr:from>
    <xdr:to>
      <xdr:col>1</xdr:col>
      <xdr:colOff>1085850</xdr:colOff>
      <xdr:row>6</xdr:row>
      <xdr:rowOff>152400</xdr:rowOff>
    </xdr:to>
    <xdr:sp>
      <xdr:nvSpPr>
        <xdr:cNvPr id="1" name="Left Arrow 1">
          <a:hlinkClick r:id="rId1"/>
        </xdr:cNvPr>
        <xdr:cNvSpPr>
          <a:spLocks/>
        </xdr:cNvSpPr>
      </xdr:nvSpPr>
      <xdr:spPr>
        <a:xfrm>
          <a:off x="790575" y="838200"/>
          <a:ext cx="714375" cy="533400"/>
        </a:xfrm>
        <a:prstGeom prst="leftArrow">
          <a:avLst>
            <a:gd name="adj" fmla="val -12666"/>
          </a:avLst>
        </a:prstGeom>
        <a:solidFill>
          <a:srgbClr val="002060"/>
        </a:solidFill>
        <a:ln w="25400" cmpd="sng">
          <a:noFill/>
        </a:ln>
      </xdr:spPr>
      <xdr:txBody>
        <a:bodyPr vertOverflow="clip" wrap="square" anchor="ctr"/>
        <a:p>
          <a:pPr algn="ctr">
            <a:defRPr/>
          </a:pPr>
          <a:r>
            <a:rPr lang="en-US" cap="none" sz="1600" b="0" i="0" u="none" baseline="0">
              <a:solidFill>
                <a:srgbClr val="FFFFFF"/>
              </a:solidFill>
              <a:latin typeface="Calibri"/>
              <a:ea typeface="Calibri"/>
              <a:cs typeface="Calibri"/>
            </a:rPr>
            <a:t>Back</a:t>
          </a:r>
        </a:p>
      </xdr:txBody>
    </xdr:sp>
    <xdr:clientData/>
  </xdr:twoCellAnchor>
  <xdr:twoCellAnchor>
    <xdr:from>
      <xdr:col>1</xdr:col>
      <xdr:colOff>2505075</xdr:colOff>
      <xdr:row>2</xdr:row>
      <xdr:rowOff>95250</xdr:rowOff>
    </xdr:from>
    <xdr:to>
      <xdr:col>4</xdr:col>
      <xdr:colOff>1371600</xdr:colOff>
      <xdr:row>7</xdr:row>
      <xdr:rowOff>104775</xdr:rowOff>
    </xdr:to>
    <xdr:sp>
      <xdr:nvSpPr>
        <xdr:cNvPr id="2" name="TextBox 5"/>
        <xdr:cNvSpPr txBox="1">
          <a:spLocks noChangeArrowheads="1"/>
        </xdr:cNvSpPr>
      </xdr:nvSpPr>
      <xdr:spPr>
        <a:xfrm>
          <a:off x="2924175" y="552450"/>
          <a:ext cx="5486400" cy="9620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In the highlighted fields, enter the target percentage of women that could be reached to determine whether providing CHX during ANC or delivery could reach more women.  
</a:t>
          </a:r>
          <a:r>
            <a:rPr lang="en-US" cap="none" sz="1100" b="0" i="0" u="none" baseline="0">
              <a:solidFill>
                <a:srgbClr val="000000"/>
              </a:solidFill>
              <a:latin typeface="Calibri"/>
              <a:ea typeface="Calibri"/>
              <a:cs typeface="Calibri"/>
            </a:rPr>
            <a:t>Note that scenarios are not additive.</a:t>
          </a:r>
        </a:p>
      </xdr:txBody>
    </xdr:sp>
    <xdr:clientData/>
  </xdr:twoCellAnchor>
  <xdr:oneCellAnchor>
    <xdr:from>
      <xdr:col>0</xdr:col>
      <xdr:colOff>390525</xdr:colOff>
      <xdr:row>28</xdr:row>
      <xdr:rowOff>142875</xdr:rowOff>
    </xdr:from>
    <xdr:ext cx="8039100" cy="2000250"/>
    <xdr:sp>
      <xdr:nvSpPr>
        <xdr:cNvPr id="3" name="TextBox 2"/>
        <xdr:cNvSpPr txBox="1">
          <a:spLocks noChangeArrowheads="1"/>
        </xdr:cNvSpPr>
      </xdr:nvSpPr>
      <xdr:spPr>
        <a:xfrm>
          <a:off x="390525" y="5915025"/>
          <a:ext cx="8039100" cy="2000250"/>
        </a:xfrm>
        <a:prstGeom prst="rect">
          <a:avLst/>
        </a:prstGeom>
        <a:solidFill>
          <a:srgbClr val="F2F2F2"/>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This planning tool is provided to assist program implementers and planners in selecting the optimal channel strategy that will enable them to reach the largest possible number of women, given available resources.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Potential uses of the data include the following:
</a:t>
          </a:r>
          <a:r>
            <a:rPr lang="en-US" cap="none" sz="1100" b="0" i="0" u="none" baseline="0">
              <a:solidFill>
                <a:srgbClr val="000000"/>
              </a:solidFill>
              <a:latin typeface="Calibri"/>
              <a:ea typeface="Calibri"/>
              <a:cs typeface="Calibri"/>
            </a:rPr>
            <a:t>The estimated target market size by ANC setting or delivery setting can be used to identify which channels have potential to reach the most CHX users.
</a:t>
          </a:r>
          <a:r>
            <a:rPr lang="en-US" cap="none" sz="1100" b="0" i="0" u="none" baseline="0">
              <a:solidFill>
                <a:srgbClr val="000000"/>
              </a:solidFill>
              <a:latin typeface="Calibri"/>
              <a:ea typeface="Calibri"/>
              <a:cs typeface="Calibri"/>
            </a:rPr>
            <a:t>The estimated target market size and data sources can be communicated to potential manufacturers to facilitate early discussions on production quantities and costs.
</a:t>
          </a:r>
          <a:r>
            <a:rPr lang="en-US" cap="none" sz="1100" b="0" i="0" u="none" baseline="0">
              <a:solidFill>
                <a:srgbClr val="000000"/>
              </a:solidFill>
              <a:latin typeface="Calibri"/>
              <a:ea typeface="Calibri"/>
              <a:cs typeface="Calibri"/>
            </a:rPr>
            <a:t>The estimated market size can be used to determine whether local production of CHX is reasonable. If the estimated market is too small, then importing CHX from a neighboring country or other sources may be less costly.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nicef.org/statistics/index_24183.html" TargetMode="External" /><Relationship Id="rId2" Type="http://schemas.openxmlformats.org/officeDocument/2006/relationships/hyperlink" Target="http://whqlibdoc.who.int/publications/2004/9241591692.pdf" TargetMode="External" /><Relationship Id="rId3" Type="http://schemas.openxmlformats.org/officeDocument/2006/relationships/hyperlink" Target="http://whqlibdoc.who.int/publications/2004/9241591692.pdf" TargetMode="External" /><Relationship Id="rId4" Type="http://schemas.openxmlformats.org/officeDocument/2006/relationships/hyperlink" Target="https://www.google.com/url?q=http://dhsprogram.com/pubs/pdf/DHSG4/Recode5DHS_23August2012.pdf&amp;sa=U&amp;ei=Qs3rU9LSEsOLiwLN1IDADA&amp;ved=0CAYQFjAA&amp;client=internal-uds-cse&amp;usg=AFQjCNE6iy-pKqNp_q2_UiQozBsE5oAvhQ" TargetMode="External" /><Relationship Id="rId5" Type="http://schemas.openxmlformats.org/officeDocument/2006/relationships/hyperlink" Target="https://www.google.com/url?q=http://dhsprogram.com/pubs/pdf/DHSG4/Recode5DHS_23August2012.pdf&amp;sa=U&amp;ei=Qs3rU9LSEsOLiwLN1IDADA&amp;ved=0CAYQFjAA&amp;client=internal-uds-cse&amp;usg=AFQjCNE6iy-pKqNp_q2_UiQozBsE5oAvhQ" TargetMode="External" /><Relationship Id="rId6" Type="http://schemas.openxmlformats.org/officeDocument/2006/relationships/hyperlink" Target="https://www.google.com/url?q=http://dhsprogram.com/pubs/pdf/DHSG4/Recode5DHS_23August2012.pdf&amp;sa=U&amp;ei=Qs3rU9LSEsOLiwLN1IDADA&amp;ved=0CAYQFjAA&amp;client=internal-uds-cse&amp;usg=AFQjCNE6iy-pKqNp_q2_UiQozBsE5oAvhQ"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P8"/>
  <sheetViews>
    <sheetView showGridLines="0" showRowColHeaders="0" tabSelected="1" zoomScaleSheetLayoutView="96"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cols>
    <col min="1" max="15" width="9.140625" style="21" customWidth="1"/>
    <col min="16" max="16" width="8.8515625" style="21" customWidth="1"/>
    <col min="17" max="16384" width="9.140625" style="21" customWidth="1"/>
  </cols>
  <sheetData>
    <row r="3" spans="2:16" ht="15" customHeight="1">
      <c r="B3" s="182" t="s">
        <v>175</v>
      </c>
      <c r="C3" s="183"/>
      <c r="D3" s="183"/>
      <c r="E3" s="78"/>
      <c r="F3" s="19"/>
      <c r="G3" s="19"/>
      <c r="H3" s="19"/>
      <c r="I3" s="19"/>
      <c r="J3" s="19"/>
      <c r="K3" s="19"/>
      <c r="L3" s="19"/>
      <c r="M3" s="19"/>
      <c r="N3" s="19"/>
      <c r="O3" s="19"/>
      <c r="P3" s="19"/>
    </row>
    <row r="4" spans="2:16" ht="15" customHeight="1">
      <c r="B4" s="78"/>
      <c r="C4" s="78"/>
      <c r="D4" s="78"/>
      <c r="E4" s="78"/>
      <c r="F4" s="19"/>
      <c r="G4" s="19"/>
      <c r="H4" s="19"/>
      <c r="I4" s="19"/>
      <c r="J4" s="19"/>
      <c r="K4" s="19"/>
      <c r="L4" s="19"/>
      <c r="M4" s="19"/>
      <c r="N4" s="19"/>
      <c r="O4" s="19"/>
      <c r="P4" s="19"/>
    </row>
    <row r="5" spans="2:16" ht="15" customHeight="1">
      <c r="B5" s="147" t="s">
        <v>176</v>
      </c>
      <c r="C5" s="78"/>
      <c r="D5" s="78"/>
      <c r="E5" s="78"/>
      <c r="F5" s="19"/>
      <c r="G5" s="19"/>
      <c r="H5" s="19"/>
      <c r="I5" s="19"/>
      <c r="J5" s="19"/>
      <c r="K5" s="19"/>
      <c r="L5" s="19"/>
      <c r="M5" s="19"/>
      <c r="N5" s="19"/>
      <c r="O5" s="19"/>
      <c r="P5" s="19"/>
    </row>
    <row r="6" spans="2:16" ht="15" customHeight="1">
      <c r="B6" s="150" t="s">
        <v>115</v>
      </c>
      <c r="C6" s="78"/>
      <c r="D6" s="78"/>
      <c r="E6" s="78"/>
      <c r="F6" s="19"/>
      <c r="G6" s="19"/>
      <c r="H6" s="19"/>
      <c r="I6" s="19"/>
      <c r="J6" s="19"/>
      <c r="K6" s="19"/>
      <c r="L6" s="19"/>
      <c r="M6" s="19"/>
      <c r="N6" s="19"/>
      <c r="O6" s="19"/>
      <c r="P6" s="19"/>
    </row>
    <row r="7" spans="2:16" ht="15">
      <c r="B7" s="19"/>
      <c r="C7" s="142"/>
      <c r="D7" s="19"/>
      <c r="E7" s="19"/>
      <c r="F7" s="19"/>
      <c r="G7" s="19"/>
      <c r="H7" s="19"/>
      <c r="I7" s="19"/>
      <c r="J7" s="19"/>
      <c r="K7" s="19"/>
      <c r="L7" s="19"/>
      <c r="M7" s="19"/>
      <c r="N7" s="19"/>
      <c r="O7" s="19"/>
      <c r="P7" s="19"/>
    </row>
    <row r="8" ht="17.25" customHeight="1">
      <c r="C8" s="22"/>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49" ht="6" customHeight="1"/>
  </sheetData>
  <sheetProtection password="E3A8" sheet="1" objects="1" scenarios="1" selectLockedCells="1" selectUnlockedCells="1"/>
  <printOptions/>
  <pageMargins left="0.7" right="0.7" top="0.75" bottom="0.75" header="0.3" footer="0.3"/>
  <pageSetup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dimension ref="B2:B28"/>
  <sheetViews>
    <sheetView showRowColHeaders="0" zoomScalePageLayoutView="0" workbookViewId="0" topLeftCell="A1">
      <selection activeCell="H32" sqref="A1:IV16384"/>
    </sheetView>
  </sheetViews>
  <sheetFormatPr defaultColWidth="9.140625" defaultRowHeight="15"/>
  <cols>
    <col min="1" max="1" width="6.28125" style="19" customWidth="1"/>
    <col min="2" max="16384" width="9.140625" style="19" customWidth="1"/>
  </cols>
  <sheetData>
    <row r="2" ht="21">
      <c r="B2" s="78" t="s">
        <v>104</v>
      </c>
    </row>
    <row r="7" ht="21">
      <c r="B7" s="28"/>
    </row>
    <row r="13" ht="15"/>
    <row r="14" ht="15"/>
    <row r="15" ht="15"/>
    <row r="16" ht="15"/>
    <row r="17" ht="15"/>
    <row r="18" ht="15"/>
    <row r="19" ht="15"/>
    <row r="20" ht="15"/>
    <row r="21" ht="15"/>
    <row r="22" ht="15"/>
    <row r="23" ht="15"/>
    <row r="24" ht="15"/>
    <row r="25" ht="15"/>
    <row r="26" ht="15"/>
    <row r="27" ht="15"/>
    <row r="28" ht="15">
      <c r="B28" s="148" t="s">
        <v>105</v>
      </c>
    </row>
    <row r="36" ht="9" customHeight="1"/>
  </sheetData>
  <sheetProtection password="E3A8" sheet="1" objects="1" selectLockedCells="1" selectUnlockedCells="1"/>
  <printOptions/>
  <pageMargins left="0.7" right="0.7" top="0.75" bottom="0.75" header="0.3" footer="0.3"/>
  <pageSetup horizontalDpi="600" verticalDpi="600" orientation="landscape" r:id="rId2"/>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B2:D31"/>
  <sheetViews>
    <sheetView showGridLines="0" showRowColHeaders="0" zoomScalePageLayoutView="0" workbookViewId="0" topLeftCell="A1">
      <pane ySplit="13" topLeftCell="A14" activePane="bottomLeft" state="frozen"/>
      <selection pane="topLeft" activeCell="G63" sqref="G63"/>
      <selection pane="bottomLeft" activeCell="C27" sqref="A1:IV16384"/>
    </sheetView>
  </sheetViews>
  <sheetFormatPr defaultColWidth="9.140625" defaultRowHeight="15"/>
  <cols>
    <col min="1" max="1" width="6.28125" style="19" customWidth="1"/>
    <col min="2" max="2" width="25.57421875" style="69" customWidth="1"/>
    <col min="3" max="3" width="115.7109375" style="19" customWidth="1"/>
    <col min="4" max="4" width="76.28125" style="19" customWidth="1"/>
    <col min="5" max="16384" width="9.140625" style="19" customWidth="1"/>
  </cols>
  <sheetData>
    <row r="2" spans="2:3" ht="21">
      <c r="B2" s="188" t="s">
        <v>60</v>
      </c>
      <c r="C2" s="188"/>
    </row>
    <row r="13" spans="2:4" s="83" customFormat="1" ht="18">
      <c r="B13" s="84" t="s">
        <v>51</v>
      </c>
      <c r="C13" s="85" t="s">
        <v>58</v>
      </c>
      <c r="D13" s="85" t="s">
        <v>71</v>
      </c>
    </row>
    <row r="14" spans="2:4" s="79" customFormat="1" ht="48.75" customHeight="1">
      <c r="B14" s="92" t="s">
        <v>150</v>
      </c>
      <c r="C14" s="93" t="s">
        <v>64</v>
      </c>
      <c r="D14" s="180" t="s">
        <v>174</v>
      </c>
    </row>
    <row r="15" spans="2:4" s="79" customFormat="1" ht="51.75" customHeight="1">
      <c r="B15" s="87" t="s">
        <v>106</v>
      </c>
      <c r="C15" s="88" t="s">
        <v>149</v>
      </c>
      <c r="D15" s="86" t="s">
        <v>170</v>
      </c>
    </row>
    <row r="16" spans="2:4" s="79" customFormat="1" ht="48.75" customHeight="1">
      <c r="B16" s="92" t="s">
        <v>49</v>
      </c>
      <c r="C16" s="93" t="s">
        <v>168</v>
      </c>
      <c r="D16" s="94" t="s">
        <v>167</v>
      </c>
    </row>
    <row r="17" spans="2:4" s="79" customFormat="1" ht="48" customHeight="1">
      <c r="B17" s="87" t="s">
        <v>48</v>
      </c>
      <c r="C17" s="175" t="s">
        <v>164</v>
      </c>
      <c r="D17" s="82" t="s">
        <v>66</v>
      </c>
    </row>
    <row r="18" spans="2:4" s="79" customFormat="1" ht="66.75" customHeight="1">
      <c r="B18" s="92" t="s">
        <v>52</v>
      </c>
      <c r="C18" s="176" t="s">
        <v>161</v>
      </c>
      <c r="D18" s="94" t="s">
        <v>59</v>
      </c>
    </row>
    <row r="19" spans="2:4" s="79" customFormat="1" ht="77.25" customHeight="1">
      <c r="B19" s="100" t="s">
        <v>50</v>
      </c>
      <c r="C19" s="177" t="s">
        <v>165</v>
      </c>
      <c r="D19" s="101" t="s">
        <v>66</v>
      </c>
    </row>
    <row r="20" spans="2:3" s="79" customFormat="1" ht="15">
      <c r="B20" s="80"/>
      <c r="C20" s="80"/>
    </row>
    <row r="21" spans="2:4" s="83" customFormat="1" ht="18">
      <c r="B21" s="84" t="s">
        <v>53</v>
      </c>
      <c r="C21" s="85" t="s">
        <v>54</v>
      </c>
      <c r="D21" s="85" t="s">
        <v>71</v>
      </c>
    </row>
    <row r="22" spans="2:4" s="73" customFormat="1" ht="48.75" customHeight="1">
      <c r="B22" s="95" t="s">
        <v>171</v>
      </c>
      <c r="C22" s="96" t="s">
        <v>65</v>
      </c>
      <c r="D22" s="180" t="s">
        <v>67</v>
      </c>
    </row>
    <row r="23" spans="2:4" s="73" customFormat="1" ht="48.75" customHeight="1">
      <c r="B23" s="90" t="s">
        <v>172</v>
      </c>
      <c r="C23" s="89" t="s">
        <v>173</v>
      </c>
      <c r="D23" s="181" t="s">
        <v>68</v>
      </c>
    </row>
    <row r="24" spans="2:4" s="73" customFormat="1" ht="63" customHeight="1">
      <c r="B24" s="95" t="s">
        <v>159</v>
      </c>
      <c r="C24" s="98" t="s">
        <v>162</v>
      </c>
      <c r="D24" s="97" t="s">
        <v>66</v>
      </c>
    </row>
    <row r="25" spans="2:4" s="71" customFormat="1" ht="48.75" customHeight="1">
      <c r="B25" s="90" t="s">
        <v>11</v>
      </c>
      <c r="C25" s="89" t="s">
        <v>62</v>
      </c>
      <c r="D25" s="181" t="s">
        <v>70</v>
      </c>
    </row>
    <row r="26" spans="2:4" s="71" customFormat="1" ht="48.75" customHeight="1">
      <c r="B26" s="95" t="s">
        <v>55</v>
      </c>
      <c r="C26" s="98" t="s">
        <v>63</v>
      </c>
      <c r="D26" s="180" t="s">
        <v>70</v>
      </c>
    </row>
    <row r="27" spans="2:4" s="71" customFormat="1" ht="48.75" customHeight="1">
      <c r="B27" s="90" t="s">
        <v>56</v>
      </c>
      <c r="C27" s="89" t="s">
        <v>163</v>
      </c>
      <c r="D27" s="181" t="s">
        <v>70</v>
      </c>
    </row>
    <row r="28" spans="2:3" s="71" customFormat="1" ht="15">
      <c r="B28" s="72"/>
      <c r="C28" s="72"/>
    </row>
    <row r="29" spans="2:4" s="79" customFormat="1" ht="18" customHeight="1">
      <c r="B29" s="81"/>
      <c r="D29" s="179" t="s">
        <v>169</v>
      </c>
    </row>
    <row r="30" spans="2:4" s="79" customFormat="1" ht="15">
      <c r="B30" s="81"/>
      <c r="C30" s="81"/>
      <c r="D30" s="99" t="s">
        <v>69</v>
      </c>
    </row>
    <row r="31" spans="2:3" ht="15">
      <c r="B31" s="70"/>
      <c r="C31" s="91" t="s">
        <v>61</v>
      </c>
    </row>
  </sheetData>
  <sheetProtection password="E3A8" sheet="1" selectLockedCells="1" selectUnlockedCells="1"/>
  <mergeCells count="1">
    <mergeCell ref="B2:C2"/>
  </mergeCells>
  <hyperlinks>
    <hyperlink ref="D14" r:id="rId1" display="UNICEF. Statistics and Monitoring. 2014. Available at: http://www.unicef.org/statistics/index_24183.html"/>
    <hyperlink ref="D22" r:id="rId2" display="World Health Organization (WHO). Making Pregnancy Safer: The Critical Role of the Skilled Attendant. Geneva: WHO; 2004. Available at: http://whqlibdoc.who.int/publications/2004/9241591692.pdf."/>
    <hyperlink ref="D23" r:id="rId3" display="WHO. Making Pregnancy Safer: The Critical Role of the Skilled Attendant. Geneva: WHO; 2004. Available at: http://whqlibdoc.who.int/publications/2004/9241591692.pdf."/>
    <hyperlink ref="D26" r:id="rId4" display="Measure DHS. Standard Recode Manual for DHS-5. Calverton, MD: Measure DHS; 2012. Available at: http://www.measuredhs.com/pubs/pdf/DHSG4/Recode5DHS_22August2012.pdf."/>
    <hyperlink ref="D27" r:id="rId5" display="Measure DHS. Standard Recode Manual for DHS-5. Calverton, MD: Measure DHS; 2012. Available at: http://www.measuredhs.com/pubs/pdf/DHSG4/Recode5DHS_22August2012.pdf."/>
    <hyperlink ref="D25" r:id="rId6" display="Measure DHS. Standard Recode Manual for DHS-5. Calverton, MD: Measure DHS; 2012. Available at: http://www.measuredhs.com/pubs/pdf/DHSG4/Recode5DHS_22August2012.pdf."/>
  </hyperlinks>
  <printOptions/>
  <pageMargins left="0.7" right="0.7" top="0.75" bottom="0.75" header="0.3" footer="0.3"/>
  <pageSetup fitToHeight="1" fitToWidth="1" horizontalDpi="600" verticalDpi="600" orientation="landscape" paperSize="5" scale="66" r:id="rId8"/>
  <rowBreaks count="1" manualBreakCount="1">
    <brk id="20" min="1" max="3" man="1"/>
  </rowBreaks>
  <colBreaks count="1" manualBreakCount="1">
    <brk id="3" min="12" max="30" man="1"/>
  </colBreaks>
  <drawing r:id="rId7"/>
</worksheet>
</file>

<file path=xl/worksheets/sheet4.xml><?xml version="1.0" encoding="utf-8"?>
<worksheet xmlns="http://schemas.openxmlformats.org/spreadsheetml/2006/main" xmlns:r="http://schemas.openxmlformats.org/officeDocument/2006/relationships">
  <sheetPr>
    <tabColor rgb="FFFFFF00"/>
  </sheetPr>
  <dimension ref="A1:P111"/>
  <sheetViews>
    <sheetView showGridLines="0" showRowColHeaders="0" zoomScalePageLayoutView="0" workbookViewId="0" topLeftCell="A1">
      <pane ySplit="15" topLeftCell="A16" activePane="bottomLeft" state="frozen"/>
      <selection pane="topLeft" activeCell="A1" sqref="A1"/>
      <selection pane="bottomLeft" activeCell="B15" sqref="B15:D15"/>
    </sheetView>
  </sheetViews>
  <sheetFormatPr defaultColWidth="9.140625" defaultRowHeight="15"/>
  <cols>
    <col min="1" max="1" width="6.28125" style="62" customWidth="1"/>
    <col min="2" max="2" width="49.8515625" style="4" customWidth="1"/>
    <col min="3" max="3" width="21.28125" style="9" hidden="1" customWidth="1"/>
    <col min="4" max="4" width="21.28125" style="5" customWidth="1"/>
    <col min="5" max="5" width="4.28125" style="1" customWidth="1"/>
    <col min="6" max="6" width="20.28125" style="1" customWidth="1"/>
    <col min="7" max="15" width="9.140625" style="1" customWidth="1"/>
    <col min="16" max="16" width="0" style="1" hidden="1" customWidth="1"/>
    <col min="17" max="16384" width="9.140625" style="1" customWidth="1"/>
  </cols>
  <sheetData>
    <row r="1" s="19" customFormat="1" ht="15">
      <c r="B1" s="69"/>
    </row>
    <row r="2" s="19" customFormat="1" ht="21">
      <c r="B2" s="78" t="s">
        <v>72</v>
      </c>
    </row>
    <row r="3" s="19" customFormat="1" ht="15">
      <c r="B3" s="69"/>
    </row>
    <row r="4" s="19" customFormat="1" ht="15">
      <c r="B4" s="69"/>
    </row>
    <row r="5" s="19" customFormat="1" ht="15">
      <c r="B5" s="69"/>
    </row>
    <row r="6" spans="2:16" s="19" customFormat="1" ht="15">
      <c r="B6" s="69"/>
      <c r="P6" s="19" t="s">
        <v>73</v>
      </c>
    </row>
    <row r="7" spans="2:16" s="19" customFormat="1" ht="15">
      <c r="B7" s="69"/>
      <c r="P7" s="19" t="s">
        <v>74</v>
      </c>
    </row>
    <row r="8" spans="2:16" s="19" customFormat="1" ht="15">
      <c r="B8" s="69"/>
      <c r="P8" s="19" t="s">
        <v>75</v>
      </c>
    </row>
    <row r="9" s="19" customFormat="1" ht="15">
      <c r="B9" s="69"/>
    </row>
    <row r="10" s="19" customFormat="1" ht="15">
      <c r="B10" s="69"/>
    </row>
    <row r="11" s="19" customFormat="1" ht="15">
      <c r="B11" s="69"/>
    </row>
    <row r="12" s="19" customFormat="1" ht="15"/>
    <row r="13" s="19" customFormat="1" ht="15.75">
      <c r="B13" s="144" t="s">
        <v>103</v>
      </c>
    </row>
    <row r="14" s="19" customFormat="1" ht="6.75" customHeight="1" thickBot="1">
      <c r="B14" s="144"/>
    </row>
    <row r="15" spans="2:4" s="62" customFormat="1" ht="23.25" customHeight="1" thickBot="1">
      <c r="B15" s="201"/>
      <c r="C15" s="202"/>
      <c r="D15" s="203"/>
    </row>
    <row r="16" spans="2:4" s="8" customFormat="1" ht="9.75" customHeight="1" thickBot="1">
      <c r="B16" s="7"/>
      <c r="D16" s="11"/>
    </row>
    <row r="17" spans="2:4" s="8" customFormat="1" ht="15.75" customHeight="1" thickBot="1">
      <c r="B17" s="190" t="s">
        <v>16</v>
      </c>
      <c r="C17" s="191"/>
      <c r="D17" s="192"/>
    </row>
    <row r="18" spans="2:4" s="8" customFormat="1" ht="15.75" customHeight="1">
      <c r="B18" s="42"/>
      <c r="D18" s="11"/>
    </row>
    <row r="19" spans="2:4" s="103" customFormat="1" ht="15.75" customHeight="1">
      <c r="B19" s="104" t="s">
        <v>21</v>
      </c>
      <c r="D19" s="105"/>
    </row>
    <row r="20" spans="2:4" s="3" customFormat="1" ht="15">
      <c r="B20" s="102" t="s">
        <v>84</v>
      </c>
      <c r="C20" s="9"/>
      <c r="D20" s="117" t="e">
        <f>LOOKUP(B15,'Country Data'!A3:A22,'Country Data'!B3:B22)</f>
        <v>#N/A</v>
      </c>
    </row>
    <row r="21" spans="2:4" ht="15">
      <c r="B21" s="102" t="s">
        <v>85</v>
      </c>
      <c r="D21" s="74" t="e">
        <f>LOOKUP(B15,'Country Data'!A3:A22,'Country Data'!C3:C22)</f>
        <v>#N/A</v>
      </c>
    </row>
    <row r="22" spans="2:4" ht="15">
      <c r="B22" s="102" t="s">
        <v>86</v>
      </c>
      <c r="D22" s="74" t="e">
        <f>1-D21</f>
        <v>#N/A</v>
      </c>
    </row>
    <row r="23" spans="2:4" ht="15">
      <c r="B23" s="102" t="s">
        <v>87</v>
      </c>
      <c r="D23" s="23" t="e">
        <f>D20*D21</f>
        <v>#N/A</v>
      </c>
    </row>
    <row r="24" spans="2:4" ht="15">
      <c r="B24" s="102" t="s">
        <v>88</v>
      </c>
      <c r="D24" s="23" t="e">
        <f>D20*D22</f>
        <v>#N/A</v>
      </c>
    </row>
    <row r="25" spans="2:4" ht="15">
      <c r="B25" s="6"/>
      <c r="C25" s="14"/>
      <c r="D25" s="24"/>
    </row>
    <row r="26" spans="2:4" ht="15.75">
      <c r="B26" s="104" t="s">
        <v>107</v>
      </c>
      <c r="C26" s="14"/>
      <c r="D26" s="24"/>
    </row>
    <row r="27" spans="2:6" s="2" customFormat="1" ht="15" customHeight="1">
      <c r="B27" s="106" t="s">
        <v>89</v>
      </c>
      <c r="C27" s="15"/>
      <c r="D27" s="74" t="e">
        <f>LOOKUP(B15,'Country Data'!A3:A22,'Country Data'!D3:D22)</f>
        <v>#N/A</v>
      </c>
      <c r="F27" s="119"/>
    </row>
    <row r="28" spans="2:6" s="2" customFormat="1" ht="15">
      <c r="B28" s="106" t="s">
        <v>90</v>
      </c>
      <c r="C28" s="15"/>
      <c r="D28" s="74" t="e">
        <f>LOOKUP(B15,'Country Data'!A3:A22,'Country Data'!E3:E22)</f>
        <v>#N/A</v>
      </c>
      <c r="F28" s="119"/>
    </row>
    <row r="29" spans="2:6" s="2" customFormat="1" ht="15">
      <c r="B29" s="106" t="s">
        <v>91</v>
      </c>
      <c r="C29" s="15"/>
      <c r="D29" s="74" t="e">
        <f>LOOKUP(B15,'Country Data'!A3:A22,'Country Data'!G3:G22)</f>
        <v>#N/A</v>
      </c>
      <c r="F29" s="119"/>
    </row>
    <row r="30" spans="2:6" s="2" customFormat="1" ht="15">
      <c r="B30" s="106" t="s">
        <v>46</v>
      </c>
      <c r="C30" s="15"/>
      <c r="D30" s="74" t="e">
        <f>LOOKUP(B15,'Country Data'!A3:A22,'Country Data'!I3:I22)</f>
        <v>#N/A</v>
      </c>
      <c r="F30" s="119"/>
    </row>
    <row r="31" spans="2:4" s="2" customFormat="1" ht="15">
      <c r="B31" s="107" t="s">
        <v>92</v>
      </c>
      <c r="C31" s="15"/>
      <c r="D31" s="60"/>
    </row>
    <row r="32" ht="15">
      <c r="D32" s="25"/>
    </row>
    <row r="33" spans="2:4" ht="15.75">
      <c r="B33" s="193" t="s">
        <v>24</v>
      </c>
      <c r="C33" s="193"/>
      <c r="D33" s="193"/>
    </row>
    <row r="34" spans="2:4" ht="15">
      <c r="B34" s="114" t="s">
        <v>93</v>
      </c>
      <c r="C34" s="115" t="s">
        <v>10</v>
      </c>
      <c r="D34" s="116" t="e">
        <f>$D$23*D27</f>
        <v>#N/A</v>
      </c>
    </row>
    <row r="35" spans="2:4" ht="15">
      <c r="B35" s="114" t="s">
        <v>94</v>
      </c>
      <c r="C35" s="115" t="s">
        <v>12</v>
      </c>
      <c r="D35" s="116" t="e">
        <f>$D$23*D28</f>
        <v>#N/A</v>
      </c>
    </row>
    <row r="36" spans="2:4" ht="15">
      <c r="B36" s="114" t="s">
        <v>95</v>
      </c>
      <c r="C36" s="115" t="s">
        <v>11</v>
      </c>
      <c r="D36" s="116" t="e">
        <f>$D$23*D29</f>
        <v>#N/A</v>
      </c>
    </row>
    <row r="37" spans="2:4" ht="15">
      <c r="B37" s="114" t="s">
        <v>96</v>
      </c>
      <c r="C37" s="115" t="s">
        <v>47</v>
      </c>
      <c r="D37" s="116" t="e">
        <f>$D$23*D30</f>
        <v>#N/A</v>
      </c>
    </row>
    <row r="38" spans="2:4" ht="15">
      <c r="B38" s="114" t="s">
        <v>97</v>
      </c>
      <c r="C38" s="115" t="s">
        <v>32</v>
      </c>
      <c r="D38" s="116" t="e">
        <f>D24</f>
        <v>#N/A</v>
      </c>
    </row>
    <row r="39" ht="15.75" thickBot="1">
      <c r="D39" s="25"/>
    </row>
    <row r="40" spans="2:4" ht="16.5" thickBot="1">
      <c r="B40" s="190" t="s">
        <v>33</v>
      </c>
      <c r="C40" s="191"/>
      <c r="D40" s="192"/>
    </row>
    <row r="41" spans="1:4" s="9" customFormat="1" ht="15">
      <c r="A41" s="77"/>
      <c r="B41" s="42"/>
      <c r="C41" s="16"/>
      <c r="D41" s="43"/>
    </row>
    <row r="42" spans="1:6" s="9" customFormat="1" ht="15.75">
      <c r="A42" s="77"/>
      <c r="B42" s="104" t="s">
        <v>22</v>
      </c>
      <c r="C42" s="16"/>
      <c r="D42" s="43"/>
      <c r="F42" s="18"/>
    </row>
    <row r="43" spans="2:6" ht="15">
      <c r="B43" s="110" t="s">
        <v>84</v>
      </c>
      <c r="C43" s="17"/>
      <c r="D43" s="12" t="e">
        <f>D20</f>
        <v>#N/A</v>
      </c>
      <c r="F43" s="118"/>
    </row>
    <row r="44" spans="2:6" ht="15">
      <c r="B44" s="110" t="s">
        <v>108</v>
      </c>
      <c r="C44" s="17"/>
      <c r="D44" s="75" t="e">
        <f>LOOKUP(B15,'Country Data'!A3:A22,'Country Data'!J3:J22)</f>
        <v>#N/A</v>
      </c>
      <c r="F44" s="143"/>
    </row>
    <row r="45" spans="2:6" ht="15">
      <c r="B45" s="110" t="s">
        <v>109</v>
      </c>
      <c r="C45" s="17"/>
      <c r="D45" s="75" t="e">
        <f>LOOKUP(B15,'Country Data'!A3:A22,'Country Data'!K3:K22)</f>
        <v>#N/A</v>
      </c>
      <c r="F45" s="143"/>
    </row>
    <row r="46" spans="2:6" s="62" customFormat="1" ht="15">
      <c r="B46" s="110" t="s">
        <v>151</v>
      </c>
      <c r="C46" s="17"/>
      <c r="D46" s="75" t="e">
        <f>LOOKUP(B15,'Country Data'!A3:A22,'Country Data'!L3:L22)</f>
        <v>#N/A</v>
      </c>
      <c r="F46" s="143"/>
    </row>
    <row r="47" spans="2:6" ht="15">
      <c r="B47" s="120" t="s">
        <v>152</v>
      </c>
      <c r="C47" s="17"/>
      <c r="D47" s="121" t="e">
        <f>100%-D45-D44-D46</f>
        <v>#N/A</v>
      </c>
      <c r="F47" s="143"/>
    </row>
    <row r="48" spans="2:6" ht="15">
      <c r="B48" s="10"/>
      <c r="C48" s="17"/>
      <c r="D48" s="12"/>
      <c r="F48" s="118"/>
    </row>
    <row r="49" spans="2:6" ht="15.75">
      <c r="B49" s="108" t="s">
        <v>23</v>
      </c>
      <c r="C49" s="17"/>
      <c r="D49" s="12"/>
      <c r="F49" s="118"/>
    </row>
    <row r="50" spans="1:6" s="9" customFormat="1" ht="15" customHeight="1">
      <c r="A50" s="77"/>
      <c r="B50" s="109" t="s">
        <v>80</v>
      </c>
      <c r="C50" s="16"/>
      <c r="D50" s="27" t="e">
        <f>LOOKUP(B15,'Country Data'!A3:A22,'Country Data'!O3:O22)</f>
        <v>#N/A</v>
      </c>
      <c r="F50" s="119"/>
    </row>
    <row r="51" spans="1:6" s="9" customFormat="1" ht="15">
      <c r="A51" s="77"/>
      <c r="B51" s="109" t="s">
        <v>81</v>
      </c>
      <c r="C51" s="16"/>
      <c r="D51" s="27" t="e">
        <f>LOOKUP(B15,'Country Data'!A3:A22,'Country Data'!P3:P22)</f>
        <v>#N/A</v>
      </c>
      <c r="F51" s="119"/>
    </row>
    <row r="52" spans="1:6" s="9" customFormat="1" ht="15">
      <c r="A52" s="77"/>
      <c r="B52" s="109" t="s">
        <v>82</v>
      </c>
      <c r="C52" s="18"/>
      <c r="D52" s="27" t="e">
        <f>LOOKUP(B15,'Country Data'!A3:A22,'Country Data'!Q3:Q22)</f>
        <v>#N/A</v>
      </c>
      <c r="F52" s="119"/>
    </row>
    <row r="53" spans="1:6" s="9" customFormat="1" ht="15">
      <c r="A53" s="77"/>
      <c r="B53" s="109" t="s">
        <v>83</v>
      </c>
      <c r="C53" s="18"/>
      <c r="D53" s="58" t="e">
        <f>100%-SUM(D50:D52)</f>
        <v>#N/A</v>
      </c>
      <c r="F53" s="119"/>
    </row>
    <row r="54" spans="1:6" s="9" customFormat="1" ht="15">
      <c r="A54" s="77"/>
      <c r="B54" s="29"/>
      <c r="C54" s="18"/>
      <c r="D54" s="27"/>
      <c r="F54" s="119"/>
    </row>
    <row r="55" spans="1:6" s="9" customFormat="1" ht="15">
      <c r="A55" s="77"/>
      <c r="B55" s="29" t="s">
        <v>78</v>
      </c>
      <c r="C55" s="18"/>
      <c r="D55" s="27" t="e">
        <f>SUM(D50:D51)</f>
        <v>#N/A</v>
      </c>
      <c r="F55" s="18"/>
    </row>
    <row r="56" spans="1:6" s="9" customFormat="1" ht="15">
      <c r="A56" s="77"/>
      <c r="B56" s="29" t="s">
        <v>79</v>
      </c>
      <c r="C56" s="18"/>
      <c r="D56" s="27" t="e">
        <f>SUM(D52:D53)</f>
        <v>#N/A</v>
      </c>
      <c r="F56" s="18"/>
    </row>
    <row r="57" spans="1:6" s="9" customFormat="1" ht="15">
      <c r="A57" s="77"/>
      <c r="B57" s="29"/>
      <c r="C57" s="18"/>
      <c r="D57" s="27"/>
      <c r="F57" s="18"/>
    </row>
    <row r="58" spans="1:6" s="9" customFormat="1" ht="15.75">
      <c r="A58" s="77"/>
      <c r="B58" s="189" t="s">
        <v>25</v>
      </c>
      <c r="C58" s="189"/>
      <c r="D58" s="189"/>
      <c r="F58" s="18"/>
    </row>
    <row r="59" spans="1:6" s="9" customFormat="1" ht="15">
      <c r="A59" s="77"/>
      <c r="B59" s="111" t="s">
        <v>98</v>
      </c>
      <c r="C59" s="112" t="s">
        <v>19</v>
      </c>
      <c r="D59" s="113" t="e">
        <f>$D$43*D50</f>
        <v>#N/A</v>
      </c>
      <c r="F59" s="18"/>
    </row>
    <row r="60" spans="1:6" s="9" customFormat="1" ht="15">
      <c r="A60" s="77"/>
      <c r="B60" s="111" t="s">
        <v>99</v>
      </c>
      <c r="C60" s="112" t="s">
        <v>20</v>
      </c>
      <c r="D60" s="113" t="e">
        <f>$D$43*D51</f>
        <v>#N/A</v>
      </c>
      <c r="F60" s="18"/>
    </row>
    <row r="61" spans="1:6" s="9" customFormat="1" ht="15">
      <c r="A61" s="77"/>
      <c r="B61" s="111" t="s">
        <v>100</v>
      </c>
      <c r="C61" s="112" t="s">
        <v>156</v>
      </c>
      <c r="D61" s="113" t="e">
        <f>D43*D45</f>
        <v>#N/A</v>
      </c>
      <c r="F61" s="18"/>
    </row>
    <row r="62" spans="1:4" s="9" customFormat="1" ht="15">
      <c r="A62" s="77"/>
      <c r="B62" s="111" t="s">
        <v>101</v>
      </c>
      <c r="C62" s="112" t="s">
        <v>157</v>
      </c>
      <c r="D62" s="113" t="e">
        <f>IF((D44&gt;D55),((D43*D44)-(D43*D55)),0)</f>
        <v>#N/A</v>
      </c>
    </row>
    <row r="63" spans="2:4" s="77" customFormat="1" ht="15">
      <c r="B63" s="111" t="s">
        <v>153</v>
      </c>
      <c r="C63" s="112" t="s">
        <v>155</v>
      </c>
      <c r="D63" s="113" t="e">
        <f>D43*D46</f>
        <v>#N/A</v>
      </c>
    </row>
    <row r="64" spans="1:4" s="9" customFormat="1" ht="30">
      <c r="A64" s="77"/>
      <c r="B64" s="145" t="s">
        <v>154</v>
      </c>
      <c r="C64" s="112" t="s">
        <v>158</v>
      </c>
      <c r="D64" s="149" t="e">
        <f>(D43*D52)-D62-D61-D63</f>
        <v>#N/A</v>
      </c>
    </row>
    <row r="65" spans="2:4" s="30" customFormat="1" ht="30">
      <c r="B65" s="145" t="s">
        <v>110</v>
      </c>
      <c r="C65" s="112" t="s">
        <v>18</v>
      </c>
      <c r="D65" s="149" t="e">
        <f>$D$43*D53</f>
        <v>#N/A</v>
      </c>
    </row>
    <row r="66" spans="2:4" s="30" customFormat="1" ht="15">
      <c r="B66" s="29"/>
      <c r="C66" s="18"/>
      <c r="D66" s="26"/>
    </row>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spans="2:4" ht="15">
      <c r="B92" s="61" t="s">
        <v>1</v>
      </c>
      <c r="D92" s="13"/>
    </row>
    <row r="93" spans="2:4" ht="15">
      <c r="B93" s="61" t="s">
        <v>6</v>
      </c>
      <c r="D93" s="13"/>
    </row>
    <row r="94" spans="2:4" ht="15">
      <c r="B94" s="61" t="s">
        <v>34</v>
      </c>
      <c r="D94" s="13"/>
    </row>
    <row r="95" spans="2:4" ht="15">
      <c r="B95" s="156" t="s">
        <v>140</v>
      </c>
      <c r="D95" s="13"/>
    </row>
    <row r="96" spans="2:4" s="62" customFormat="1" ht="15">
      <c r="B96" s="61" t="s">
        <v>2</v>
      </c>
      <c r="C96" s="9"/>
      <c r="D96" s="13"/>
    </row>
    <row r="97" spans="2:4" ht="15">
      <c r="B97" s="156" t="s">
        <v>145</v>
      </c>
      <c r="D97" s="13"/>
    </row>
    <row r="98" spans="2:4" ht="15">
      <c r="B98" s="61" t="s">
        <v>57</v>
      </c>
      <c r="D98" s="13"/>
    </row>
    <row r="99" spans="2:4" ht="15">
      <c r="B99" s="156" t="s">
        <v>141</v>
      </c>
      <c r="D99" s="13"/>
    </row>
    <row r="100" spans="2:4" ht="15">
      <c r="B100" s="61" t="s">
        <v>7</v>
      </c>
      <c r="D100" s="13"/>
    </row>
    <row r="101" ht="15">
      <c r="B101" s="61" t="s">
        <v>3</v>
      </c>
    </row>
    <row r="102" ht="15">
      <c r="B102" s="156" t="s">
        <v>143</v>
      </c>
    </row>
    <row r="103" ht="15">
      <c r="B103" s="156" t="s">
        <v>144</v>
      </c>
    </row>
    <row r="104" ht="15">
      <c r="B104" s="61" t="s">
        <v>0</v>
      </c>
    </row>
    <row r="105" ht="15">
      <c r="B105" s="156" t="s">
        <v>139</v>
      </c>
    </row>
    <row r="106" ht="15">
      <c r="B106" s="61" t="s">
        <v>8</v>
      </c>
    </row>
    <row r="107" ht="15">
      <c r="B107" s="61" t="s">
        <v>4</v>
      </c>
    </row>
    <row r="108" ht="15">
      <c r="B108" s="61" t="s">
        <v>5</v>
      </c>
    </row>
    <row r="109" ht="15">
      <c r="B109" s="156" t="s">
        <v>138</v>
      </c>
    </row>
    <row r="110" ht="15">
      <c r="B110" s="61" t="s">
        <v>9</v>
      </c>
    </row>
    <row r="111" ht="15">
      <c r="B111" s="156" t="s">
        <v>142</v>
      </c>
    </row>
    <row r="112" ht="15"/>
  </sheetData>
  <sheetProtection password="E3A8" sheet="1" objects="1" scenarios="1" selectLockedCells="1"/>
  <protectedRanges>
    <protectedRange sqref="B15" name="Range3"/>
  </protectedRanges>
  <mergeCells count="5">
    <mergeCell ref="B58:D58"/>
    <mergeCell ref="B15:D15"/>
    <mergeCell ref="B17:D17"/>
    <mergeCell ref="B40:D40"/>
    <mergeCell ref="B33:D33"/>
  </mergeCells>
  <dataValidations count="2">
    <dataValidation allowBlank="1" showInputMessage="1" showErrorMessage="1" promptTitle="India" sqref="B1:B11"/>
    <dataValidation type="list" allowBlank="1" showErrorMessage="1" promptTitle="Country" prompt="Select country from drop-down menu" sqref="B15:D15">
      <formula1>$B$91:$B$111</formula1>
    </dataValidation>
  </dataValidations>
  <printOptions/>
  <pageMargins left="0.25" right="0.25" top="0.75" bottom="0.75" header="0.3" footer="0.3"/>
  <pageSetup horizontalDpi="600" verticalDpi="600" orientation="landscape" scale="89" r:id="rId4"/>
  <rowBreaks count="1" manualBreakCount="1">
    <brk id="39" min="1" max="12" man="1"/>
  </rowBreaks>
  <drawing r:id="rId3"/>
  <legacyDrawing r:id="rId2"/>
</worksheet>
</file>

<file path=xl/worksheets/sheet5.xml><?xml version="1.0" encoding="utf-8"?>
<worksheet xmlns="http://schemas.openxmlformats.org/spreadsheetml/2006/main" xmlns:r="http://schemas.openxmlformats.org/officeDocument/2006/relationships">
  <dimension ref="A1:P69"/>
  <sheetViews>
    <sheetView zoomScaleSheetLayoutView="55" zoomScalePageLayoutView="0" workbookViewId="0" topLeftCell="A1">
      <pane ySplit="11" topLeftCell="A12" activePane="bottomLeft" state="frozen"/>
      <selection pane="topLeft" activeCell="A1" sqref="A1"/>
      <selection pane="bottomLeft" activeCell="A1" sqref="A1"/>
    </sheetView>
  </sheetViews>
  <sheetFormatPr defaultColWidth="9.140625" defaultRowHeight="15"/>
  <cols>
    <col min="1" max="1" width="6.28125" style="62" customWidth="1"/>
    <col min="2" max="2" width="37.28125" style="19" customWidth="1"/>
    <col min="3" max="3" width="18.7109375" style="19" bestFit="1" customWidth="1"/>
    <col min="4" max="4" width="10.8515625" style="19" customWidth="1"/>
    <col min="5" max="5" width="19.421875" style="19" customWidth="1"/>
    <col min="6" max="9" width="9.140625" style="19" customWidth="1"/>
    <col min="10" max="10" width="31.140625" style="19" bestFit="1" customWidth="1"/>
    <col min="11" max="11" width="19.7109375" style="19" customWidth="1"/>
    <col min="12" max="16384" width="9.140625" style="19" customWidth="1"/>
  </cols>
  <sheetData>
    <row r="1" spans="1:2" ht="15">
      <c r="A1" s="19"/>
      <c r="B1" s="69"/>
    </row>
    <row r="2" spans="1:2" ht="21">
      <c r="A2" s="19"/>
      <c r="B2" s="78" t="s">
        <v>76</v>
      </c>
    </row>
    <row r="3" spans="1:2" ht="15">
      <c r="A3" s="19"/>
      <c r="B3" s="69"/>
    </row>
    <row r="4" spans="1:2" ht="15">
      <c r="A4" s="19"/>
      <c r="B4" s="69"/>
    </row>
    <row r="5" spans="1:2" ht="15">
      <c r="A5" s="19"/>
      <c r="B5" s="69"/>
    </row>
    <row r="6" spans="1:2" ht="15">
      <c r="A6" s="19"/>
      <c r="B6" s="69"/>
    </row>
    <row r="7" spans="1:2" ht="15">
      <c r="A7" s="19"/>
      <c r="B7" s="69"/>
    </row>
    <row r="8" spans="1:2" ht="15">
      <c r="A8" s="19"/>
      <c r="B8" s="69"/>
    </row>
    <row r="9" spans="1:2" ht="15">
      <c r="A9" s="19"/>
      <c r="B9" s="69"/>
    </row>
    <row r="10" spans="1:2" ht="15">
      <c r="A10" s="19"/>
      <c r="B10" s="69"/>
    </row>
    <row r="11" spans="1:2" ht="15.75" thickBot="1">
      <c r="A11" s="19"/>
      <c r="B11" s="69"/>
    </row>
    <row r="12" spans="1:11" ht="21">
      <c r="A12" s="19"/>
      <c r="B12" s="33" t="s">
        <v>16</v>
      </c>
      <c r="C12" s="34"/>
      <c r="D12" s="34"/>
      <c r="E12" s="34"/>
      <c r="F12" s="34"/>
      <c r="G12" s="34"/>
      <c r="H12" s="34"/>
      <c r="I12" s="34"/>
      <c r="J12" s="34"/>
      <c r="K12" s="35"/>
    </row>
    <row r="13" spans="1:11" ht="15" customHeight="1">
      <c r="A13" s="19"/>
      <c r="B13" s="36"/>
      <c r="C13" s="32"/>
      <c r="D13" s="32"/>
      <c r="E13" s="32"/>
      <c r="F13" s="32"/>
      <c r="G13" s="32"/>
      <c r="H13" s="32"/>
      <c r="I13" s="32"/>
      <c r="J13" s="32"/>
      <c r="K13" s="37"/>
    </row>
    <row r="14" spans="1:11" ht="15">
      <c r="A14" s="19"/>
      <c r="B14" s="38"/>
      <c r="C14" s="32"/>
      <c r="D14" s="32"/>
      <c r="E14" s="32"/>
      <c r="F14" s="32"/>
      <c r="G14" s="32"/>
      <c r="H14" s="32"/>
      <c r="I14" s="32"/>
      <c r="J14" s="32"/>
      <c r="K14" s="37"/>
    </row>
    <row r="15" spans="1:11" ht="15">
      <c r="A15" s="19"/>
      <c r="B15" s="38"/>
      <c r="C15" s="32"/>
      <c r="D15" s="32"/>
      <c r="E15" s="32"/>
      <c r="F15" s="32"/>
      <c r="G15" s="32"/>
      <c r="H15" s="32"/>
      <c r="I15" s="32"/>
      <c r="J15" s="32"/>
      <c r="K15" s="37"/>
    </row>
    <row r="16" spans="1:11" ht="15">
      <c r="A16" s="19"/>
      <c r="B16" s="38"/>
      <c r="C16" s="32"/>
      <c r="D16" s="32"/>
      <c r="E16" s="32"/>
      <c r="F16" s="32"/>
      <c r="G16" s="32"/>
      <c r="H16" s="32"/>
      <c r="I16" s="32"/>
      <c r="J16" s="32"/>
      <c r="K16" s="37"/>
    </row>
    <row r="17" spans="1:11" ht="15">
      <c r="A17" s="19"/>
      <c r="B17" s="38"/>
      <c r="C17" s="32"/>
      <c r="D17" s="32"/>
      <c r="E17" s="32"/>
      <c r="F17" s="32"/>
      <c r="G17" s="32"/>
      <c r="H17" s="32"/>
      <c r="I17" s="32"/>
      <c r="J17" s="32"/>
      <c r="K17" s="37"/>
    </row>
    <row r="18" spans="2:11" ht="15">
      <c r="B18" s="38"/>
      <c r="C18" s="32"/>
      <c r="D18" s="32"/>
      <c r="E18" s="32"/>
      <c r="F18" s="32"/>
      <c r="G18" s="32"/>
      <c r="H18" s="32"/>
      <c r="I18" s="32"/>
      <c r="J18" s="32"/>
      <c r="K18" s="37"/>
    </row>
    <row r="19" spans="1:11" ht="15">
      <c r="A19" s="8"/>
      <c r="B19" s="38"/>
      <c r="C19" s="32"/>
      <c r="D19" s="32"/>
      <c r="E19" s="32"/>
      <c r="F19" s="32"/>
      <c r="G19" s="32"/>
      <c r="H19" s="32"/>
      <c r="I19" s="32"/>
      <c r="J19" s="32"/>
      <c r="K19" s="37"/>
    </row>
    <row r="20" spans="1:11" ht="15">
      <c r="A20" s="8"/>
      <c r="B20" s="38"/>
      <c r="C20" s="32"/>
      <c r="D20" s="32"/>
      <c r="E20" s="32"/>
      <c r="F20" s="32"/>
      <c r="G20" s="32"/>
      <c r="H20" s="32"/>
      <c r="I20" s="32"/>
      <c r="J20" s="32"/>
      <c r="K20" s="37"/>
    </row>
    <row r="21" spans="1:11" ht="15">
      <c r="A21" s="8"/>
      <c r="B21" s="38"/>
      <c r="C21" s="32"/>
      <c r="D21" s="32"/>
      <c r="E21" s="32"/>
      <c r="F21" s="32"/>
      <c r="G21" s="32"/>
      <c r="H21" s="32"/>
      <c r="I21" s="32"/>
      <c r="J21" s="32"/>
      <c r="K21" s="37"/>
    </row>
    <row r="22" spans="1:11" ht="15.75">
      <c r="A22" s="103"/>
      <c r="B22" s="38"/>
      <c r="C22" s="32"/>
      <c r="D22" s="32"/>
      <c r="E22" s="32"/>
      <c r="F22" s="32"/>
      <c r="G22" s="32"/>
      <c r="H22" s="32"/>
      <c r="I22" s="32"/>
      <c r="J22" s="32"/>
      <c r="K22" s="37"/>
    </row>
    <row r="23" spans="1:11" ht="15">
      <c r="A23" s="3"/>
      <c r="B23" s="38"/>
      <c r="C23" s="32"/>
      <c r="D23" s="32"/>
      <c r="E23" s="32"/>
      <c r="F23" s="32"/>
      <c r="G23" s="32"/>
      <c r="H23" s="32"/>
      <c r="I23" s="32"/>
      <c r="J23" s="32"/>
      <c r="K23" s="37"/>
    </row>
    <row r="24" spans="2:11" ht="15">
      <c r="B24" s="38"/>
      <c r="C24" s="32"/>
      <c r="D24" s="32"/>
      <c r="E24" s="32"/>
      <c r="F24" s="32"/>
      <c r="G24" s="32"/>
      <c r="H24" s="32"/>
      <c r="I24" s="32"/>
      <c r="J24" s="32"/>
      <c r="K24" s="37"/>
    </row>
    <row r="25" spans="2:11" ht="15">
      <c r="B25" s="38"/>
      <c r="C25" s="32"/>
      <c r="D25" s="32"/>
      <c r="E25" s="32"/>
      <c r="F25" s="32"/>
      <c r="G25" s="32"/>
      <c r="H25" s="32"/>
      <c r="I25" s="32"/>
      <c r="J25" s="32"/>
      <c r="K25" s="37"/>
    </row>
    <row r="26" spans="2:11" ht="15">
      <c r="B26" s="38"/>
      <c r="C26" s="32"/>
      <c r="D26" s="32"/>
      <c r="E26" s="32"/>
      <c r="F26" s="32"/>
      <c r="G26" s="32"/>
      <c r="H26" s="32"/>
      <c r="I26" s="32"/>
      <c r="J26" s="32"/>
      <c r="K26" s="37"/>
    </row>
    <row r="27" spans="2:11" ht="15">
      <c r="B27" s="38"/>
      <c r="C27" s="32"/>
      <c r="D27" s="32"/>
      <c r="E27" s="32"/>
      <c r="F27" s="32"/>
      <c r="G27" s="32"/>
      <c r="H27" s="32"/>
      <c r="I27" s="32"/>
      <c r="J27" s="32"/>
      <c r="K27" s="37"/>
    </row>
    <row r="28" spans="2:11" ht="15">
      <c r="B28" s="38"/>
      <c r="C28" s="32"/>
      <c r="D28" s="32"/>
      <c r="E28" s="32"/>
      <c r="F28" s="32"/>
      <c r="G28" s="32"/>
      <c r="H28" s="32"/>
      <c r="I28" s="32"/>
      <c r="J28" s="32"/>
      <c r="K28" s="37"/>
    </row>
    <row r="29" spans="2:11" ht="15">
      <c r="B29" s="38"/>
      <c r="C29" s="32"/>
      <c r="D29" s="32"/>
      <c r="E29" s="32"/>
      <c r="F29" s="32"/>
      <c r="G29" s="32"/>
      <c r="H29" s="32"/>
      <c r="I29" s="32"/>
      <c r="J29" s="32"/>
      <c r="K29" s="37"/>
    </row>
    <row r="30" spans="1:11" ht="15">
      <c r="A30" s="2"/>
      <c r="B30" s="38"/>
      <c r="C30" s="32"/>
      <c r="D30" s="32"/>
      <c r="E30" s="32"/>
      <c r="F30" s="32"/>
      <c r="G30" s="32"/>
      <c r="H30" s="32"/>
      <c r="I30" s="32"/>
      <c r="J30" s="32"/>
      <c r="K30" s="37"/>
    </row>
    <row r="31" spans="1:11" ht="15">
      <c r="A31" s="2"/>
      <c r="B31" s="38"/>
      <c r="C31" s="32"/>
      <c r="D31" s="32"/>
      <c r="E31" s="32"/>
      <c r="F31" s="32"/>
      <c r="G31" s="32"/>
      <c r="H31" s="32"/>
      <c r="I31" s="32"/>
      <c r="J31" s="32"/>
      <c r="K31" s="37"/>
    </row>
    <row r="32" spans="1:11" ht="18.75">
      <c r="A32" s="2"/>
      <c r="B32" s="55" t="s">
        <v>77</v>
      </c>
      <c r="C32" s="56" t="e">
        <f>Calculator!D20</f>
        <v>#N/A</v>
      </c>
      <c r="D32" s="32"/>
      <c r="E32" s="32"/>
      <c r="F32" s="32"/>
      <c r="G32" s="32"/>
      <c r="H32" s="32"/>
      <c r="I32" s="32"/>
      <c r="J32" s="32"/>
      <c r="K32" s="37"/>
    </row>
    <row r="33" spans="1:11" ht="18.75">
      <c r="A33" s="2"/>
      <c r="B33" s="55"/>
      <c r="C33" s="56"/>
      <c r="D33" s="32"/>
      <c r="E33" s="32"/>
      <c r="F33" s="32"/>
      <c r="G33" s="32"/>
      <c r="H33" s="32"/>
      <c r="I33" s="32"/>
      <c r="J33" s="32"/>
      <c r="K33" s="37"/>
    </row>
    <row r="34" spans="1:11" ht="15">
      <c r="A34" s="2"/>
      <c r="B34" s="67" t="s">
        <v>111</v>
      </c>
      <c r="C34" s="32"/>
      <c r="D34" s="32"/>
      <c r="E34" s="32"/>
      <c r="F34" s="32"/>
      <c r="G34" s="32"/>
      <c r="H34" s="32"/>
      <c r="I34" s="32"/>
      <c r="J34" s="32"/>
      <c r="K34" s="37"/>
    </row>
    <row r="35" spans="1:11" ht="15.75" thickBot="1">
      <c r="A35" s="2"/>
      <c r="B35" s="39" t="e">
        <f>IF(#REF!="Congo Democratic Republic","Data are not available for the Democratic Republic of Congo.","")</f>
        <v>#REF!</v>
      </c>
      <c r="C35" s="40"/>
      <c r="D35" s="40"/>
      <c r="E35" s="40"/>
      <c r="F35" s="40"/>
      <c r="G35" s="40"/>
      <c r="H35" s="40"/>
      <c r="I35" s="40"/>
      <c r="J35" s="40"/>
      <c r="K35" s="41"/>
    </row>
    <row r="36" ht="15.75" thickBot="1">
      <c r="P36" s="20"/>
    </row>
    <row r="37" spans="2:11" ht="21">
      <c r="B37" s="33" t="s">
        <v>17</v>
      </c>
      <c r="C37" s="34"/>
      <c r="D37" s="34"/>
      <c r="E37" s="34"/>
      <c r="F37" s="34"/>
      <c r="G37" s="34"/>
      <c r="H37" s="34"/>
      <c r="I37" s="34"/>
      <c r="J37" s="34"/>
      <c r="K37" s="35"/>
    </row>
    <row r="38" spans="2:11" ht="15">
      <c r="B38" s="38"/>
      <c r="C38" s="32"/>
      <c r="D38" s="32"/>
      <c r="E38" s="32"/>
      <c r="F38" s="32"/>
      <c r="G38" s="32"/>
      <c r="H38" s="32"/>
      <c r="I38" s="32"/>
      <c r="J38" s="32"/>
      <c r="K38" s="37"/>
    </row>
    <row r="39" spans="2:11" ht="15">
      <c r="B39" s="38"/>
      <c r="C39" s="32"/>
      <c r="D39" s="32"/>
      <c r="E39" s="32"/>
      <c r="F39" s="32"/>
      <c r="G39" s="32"/>
      <c r="H39" s="32"/>
      <c r="I39" s="32"/>
      <c r="J39" s="32"/>
      <c r="K39" s="37"/>
    </row>
    <row r="40" spans="2:11" ht="15">
      <c r="B40" s="38"/>
      <c r="C40" s="32"/>
      <c r="D40" s="32"/>
      <c r="E40" s="32"/>
      <c r="F40" s="32"/>
      <c r="G40" s="32"/>
      <c r="H40" s="32"/>
      <c r="I40" s="32"/>
      <c r="J40" s="32"/>
      <c r="K40" s="37"/>
    </row>
    <row r="41" spans="2:11" ht="15">
      <c r="B41" s="38"/>
      <c r="C41" s="32"/>
      <c r="D41" s="32"/>
      <c r="E41" s="32"/>
      <c r="F41" s="32"/>
      <c r="G41" s="32"/>
      <c r="H41" s="32"/>
      <c r="I41" s="32"/>
      <c r="J41" s="32"/>
      <c r="K41" s="37"/>
    </row>
    <row r="42" spans="2:11" ht="15">
      <c r="B42" s="38"/>
      <c r="C42" s="32"/>
      <c r="D42" s="32"/>
      <c r="E42" s="32"/>
      <c r="F42" s="32"/>
      <c r="G42" s="32"/>
      <c r="H42" s="32"/>
      <c r="I42" s="32"/>
      <c r="J42" s="32"/>
      <c r="K42" s="37"/>
    </row>
    <row r="43" spans="2:11" ht="15">
      <c r="B43" s="38"/>
      <c r="C43" s="32"/>
      <c r="D43" s="32"/>
      <c r="E43" s="32"/>
      <c r="F43" s="32"/>
      <c r="G43" s="32"/>
      <c r="H43" s="32"/>
      <c r="I43" s="32"/>
      <c r="J43" s="32"/>
      <c r="K43" s="37"/>
    </row>
    <row r="44" spans="2:11" ht="15">
      <c r="B44" s="38"/>
      <c r="C44" s="32"/>
      <c r="D44" s="32"/>
      <c r="E44" s="32"/>
      <c r="F44" s="32"/>
      <c r="G44" s="32"/>
      <c r="H44" s="32"/>
      <c r="I44" s="32"/>
      <c r="J44" s="32"/>
      <c r="K44" s="37"/>
    </row>
    <row r="45" spans="2:11" ht="15">
      <c r="B45" s="38"/>
      <c r="C45" s="32"/>
      <c r="D45" s="32"/>
      <c r="E45" s="32"/>
      <c r="F45" s="32"/>
      <c r="G45" s="32"/>
      <c r="H45" s="32"/>
      <c r="I45" s="32"/>
      <c r="J45" s="32"/>
      <c r="K45" s="37"/>
    </row>
    <row r="46" spans="1:11" ht="15">
      <c r="A46" s="77"/>
      <c r="B46" s="38"/>
      <c r="C46" s="32"/>
      <c r="D46" s="32"/>
      <c r="E46" s="32"/>
      <c r="F46" s="32"/>
      <c r="G46" s="32"/>
      <c r="H46" s="32"/>
      <c r="I46" s="32"/>
      <c r="J46" s="32"/>
      <c r="K46" s="37"/>
    </row>
    <row r="47" spans="1:11" ht="15">
      <c r="A47" s="77"/>
      <c r="B47" s="38"/>
      <c r="C47" s="32"/>
      <c r="D47" s="32"/>
      <c r="E47" s="32"/>
      <c r="F47" s="32"/>
      <c r="G47" s="32"/>
      <c r="H47" s="32"/>
      <c r="I47" s="32"/>
      <c r="J47" s="32"/>
      <c r="K47" s="37"/>
    </row>
    <row r="48" spans="2:11" ht="15">
      <c r="B48" s="38"/>
      <c r="C48" s="32"/>
      <c r="D48" s="32"/>
      <c r="E48" s="32"/>
      <c r="F48" s="32"/>
      <c r="G48" s="32"/>
      <c r="H48" s="32"/>
      <c r="I48" s="32"/>
      <c r="J48" s="32"/>
      <c r="K48" s="37"/>
    </row>
    <row r="49" spans="2:11" ht="15">
      <c r="B49" s="38"/>
      <c r="C49" s="32"/>
      <c r="D49" s="32"/>
      <c r="E49" s="32"/>
      <c r="F49" s="32"/>
      <c r="G49" s="32"/>
      <c r="H49" s="32"/>
      <c r="I49" s="32"/>
      <c r="J49" s="32"/>
      <c r="K49" s="37"/>
    </row>
    <row r="50" spans="2:11" ht="15">
      <c r="B50" s="38"/>
      <c r="C50" s="32"/>
      <c r="D50" s="32"/>
      <c r="E50" s="32"/>
      <c r="F50" s="32"/>
      <c r="G50" s="32"/>
      <c r="H50" s="32"/>
      <c r="I50" s="32"/>
      <c r="J50" s="32"/>
      <c r="K50" s="37"/>
    </row>
    <row r="51" spans="2:11" ht="15">
      <c r="B51" s="38"/>
      <c r="C51" s="32"/>
      <c r="D51" s="32"/>
      <c r="E51" s="32"/>
      <c r="F51" s="32"/>
      <c r="G51" s="32"/>
      <c r="H51" s="32"/>
      <c r="I51" s="32"/>
      <c r="J51" s="32"/>
      <c r="K51" s="37"/>
    </row>
    <row r="52" spans="2:11" ht="15">
      <c r="B52" s="38"/>
      <c r="C52" s="32"/>
      <c r="D52" s="32"/>
      <c r="E52" s="32"/>
      <c r="F52" s="32"/>
      <c r="G52" s="32"/>
      <c r="H52" s="32"/>
      <c r="I52" s="32"/>
      <c r="J52" s="32"/>
      <c r="K52" s="37"/>
    </row>
    <row r="53" spans="2:11" ht="15">
      <c r="B53" s="38"/>
      <c r="C53" s="32"/>
      <c r="D53" s="32"/>
      <c r="E53" s="32"/>
      <c r="F53" s="32"/>
      <c r="G53" s="32"/>
      <c r="H53" s="32"/>
      <c r="I53" s="32"/>
      <c r="J53" s="32"/>
      <c r="K53" s="37"/>
    </row>
    <row r="54" spans="1:11" ht="15">
      <c r="A54" s="77"/>
      <c r="B54" s="38"/>
      <c r="C54" s="32"/>
      <c r="D54" s="32"/>
      <c r="E54" s="32"/>
      <c r="F54" s="32"/>
      <c r="G54" s="32"/>
      <c r="H54" s="32"/>
      <c r="I54" s="32"/>
      <c r="J54" s="32"/>
      <c r="K54" s="37"/>
    </row>
    <row r="55" spans="1:11" ht="15">
      <c r="A55" s="77"/>
      <c r="B55" s="38"/>
      <c r="C55" s="32"/>
      <c r="D55" s="32"/>
      <c r="E55" s="32"/>
      <c r="F55" s="32"/>
      <c r="G55" s="32"/>
      <c r="H55" s="32"/>
      <c r="I55" s="32"/>
      <c r="J55" s="32"/>
      <c r="K55" s="37"/>
    </row>
    <row r="56" spans="1:11" ht="15">
      <c r="A56" s="77"/>
      <c r="B56" s="38"/>
      <c r="C56" s="32"/>
      <c r="D56" s="32"/>
      <c r="E56" s="32"/>
      <c r="F56" s="32"/>
      <c r="G56" s="32"/>
      <c r="H56" s="32"/>
      <c r="I56" s="32"/>
      <c r="J56" s="32"/>
      <c r="K56" s="37"/>
    </row>
    <row r="57" spans="1:11" ht="18.75">
      <c r="A57" s="77"/>
      <c r="B57" s="57" t="s">
        <v>77</v>
      </c>
      <c r="C57" s="56" t="e">
        <f>Calculator!D20</f>
        <v>#N/A</v>
      </c>
      <c r="D57" s="32"/>
      <c r="E57" s="32"/>
      <c r="F57" s="32"/>
      <c r="G57" s="32"/>
      <c r="H57" s="32"/>
      <c r="I57" s="32"/>
      <c r="J57" s="32"/>
      <c r="K57" s="37"/>
    </row>
    <row r="58" spans="1:11" ht="15.75" thickBot="1">
      <c r="A58" s="77"/>
      <c r="B58" s="39"/>
      <c r="C58" s="40"/>
      <c r="D58" s="40"/>
      <c r="E58" s="40"/>
      <c r="F58" s="40"/>
      <c r="G58" s="40"/>
      <c r="H58" s="40"/>
      <c r="I58" s="40"/>
      <c r="J58" s="40"/>
      <c r="K58" s="41"/>
    </row>
    <row r="59" ht="15">
      <c r="A59" s="77"/>
    </row>
    <row r="60" ht="15">
      <c r="A60" s="77"/>
    </row>
    <row r="61" ht="15">
      <c r="A61" s="77"/>
    </row>
    <row r="62" ht="15">
      <c r="A62" s="77"/>
    </row>
    <row r="63" ht="15">
      <c r="A63" s="77"/>
    </row>
    <row r="64" ht="15">
      <c r="A64" s="77"/>
    </row>
    <row r="65" ht="15">
      <c r="A65" s="77"/>
    </row>
    <row r="66" ht="15">
      <c r="A66" s="77"/>
    </row>
    <row r="67" ht="15">
      <c r="A67" s="77"/>
    </row>
    <row r="68" ht="15">
      <c r="A68" s="30"/>
    </row>
    <row r="69" ht="15">
      <c r="A69" s="30"/>
    </row>
  </sheetData>
  <sheetProtection password="E3A8" sheet="1" objects="1" scenarios="1" selectLockedCells="1" selectUnlockedCells="1"/>
  <printOptions/>
  <pageMargins left="0.7" right="0.7" top="0.75" bottom="0.75" header="0.3" footer="0.3"/>
  <pageSetup horizontalDpi="600" verticalDpi="600" orientation="landscape" scale="70" r:id="rId2"/>
  <rowBreaks count="1" manualBreakCount="1">
    <brk id="36" min="1" max="10"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H76"/>
  <sheetViews>
    <sheetView showGridLines="0" showRowColHeaders="0" zoomScaleSheetLayoutView="85" zoomScalePageLayoutView="0" workbookViewId="0" topLeftCell="A1">
      <selection activeCell="D25" sqref="D25"/>
    </sheetView>
  </sheetViews>
  <sheetFormatPr defaultColWidth="9.140625" defaultRowHeight="15"/>
  <cols>
    <col min="1" max="1" width="6.28125" style="62" customWidth="1"/>
    <col min="2" max="2" width="57.8515625" style="0" bestFit="1" customWidth="1"/>
    <col min="3" max="5" width="20.7109375" style="0" customWidth="1"/>
  </cols>
  <sheetData>
    <row r="1" s="19" customFormat="1" ht="15">
      <c r="B1" s="69"/>
    </row>
    <row r="2" s="19" customFormat="1" ht="21">
      <c r="B2" s="78" t="s">
        <v>102</v>
      </c>
    </row>
    <row r="3" s="19" customFormat="1" ht="15">
      <c r="B3" s="69"/>
    </row>
    <row r="4" s="19" customFormat="1" ht="15">
      <c r="B4" s="69"/>
    </row>
    <row r="5" s="19" customFormat="1" ht="15">
      <c r="B5" s="69"/>
    </row>
    <row r="6" s="19" customFormat="1" ht="15">
      <c r="B6" s="69"/>
    </row>
    <row r="7" s="19" customFormat="1" ht="15">
      <c r="B7" s="69"/>
    </row>
    <row r="8" s="19" customFormat="1" ht="15">
      <c r="B8" s="69"/>
    </row>
    <row r="9" spans="1:2" ht="21.75" thickBot="1">
      <c r="A9" s="19"/>
      <c r="B9" s="45"/>
    </row>
    <row r="10" spans="1:8" ht="19.5" thickBot="1">
      <c r="A10" s="19"/>
      <c r="B10" s="133" t="s">
        <v>16</v>
      </c>
      <c r="C10" s="134" t="s">
        <v>26</v>
      </c>
      <c r="D10" s="134" t="s">
        <v>27</v>
      </c>
      <c r="E10" s="135" t="s">
        <v>28</v>
      </c>
      <c r="H10" s="123"/>
    </row>
    <row r="11" spans="1:8" ht="15">
      <c r="A11" s="19"/>
      <c r="B11" s="125" t="s">
        <v>93</v>
      </c>
      <c r="C11" s="126" t="e">
        <f>Calculator!D34</f>
        <v>#N/A</v>
      </c>
      <c r="D11" s="184"/>
      <c r="E11" s="127" t="e">
        <f>C11*D11</f>
        <v>#N/A</v>
      </c>
      <c r="H11" s="110"/>
    </row>
    <row r="12" spans="1:8" ht="15">
      <c r="A12" s="19"/>
      <c r="B12" s="128" t="s">
        <v>94</v>
      </c>
      <c r="C12" s="122" t="e">
        <f>Calculator!D35</f>
        <v>#N/A</v>
      </c>
      <c r="D12" s="185"/>
      <c r="E12" s="129" t="e">
        <f>C12*D12</f>
        <v>#N/A</v>
      </c>
      <c r="H12" s="110"/>
    </row>
    <row r="13" spans="1:8" ht="15">
      <c r="A13" s="19"/>
      <c r="B13" s="128" t="s">
        <v>95</v>
      </c>
      <c r="C13" s="122" t="e">
        <f>Calculator!D36</f>
        <v>#N/A</v>
      </c>
      <c r="D13" s="185"/>
      <c r="E13" s="129" t="e">
        <f>C13*D13</f>
        <v>#N/A</v>
      </c>
      <c r="H13" s="110"/>
    </row>
    <row r="14" spans="1:8" ht="15">
      <c r="A14" s="19"/>
      <c r="B14" s="128" t="s">
        <v>96</v>
      </c>
      <c r="C14" s="122" t="e">
        <f>Calculator!D37</f>
        <v>#N/A</v>
      </c>
      <c r="D14" s="185"/>
      <c r="E14" s="129" t="e">
        <f>C14*D14</f>
        <v>#N/A</v>
      </c>
      <c r="H14" s="110"/>
    </row>
    <row r="15" spans="1:8" s="46" customFormat="1" ht="15.75" thickBot="1">
      <c r="A15" s="19"/>
      <c r="B15" s="130" t="s">
        <v>97</v>
      </c>
      <c r="C15" s="131" t="e">
        <f>Calculator!D38</f>
        <v>#N/A</v>
      </c>
      <c r="D15" s="186"/>
      <c r="E15" s="132" t="e">
        <f>C15*D15</f>
        <v>#N/A</v>
      </c>
      <c r="H15" s="110"/>
    </row>
    <row r="16" spans="1:8" s="46" customFormat="1" ht="15.75" thickBot="1">
      <c r="A16" s="19"/>
      <c r="B16" s="4"/>
      <c r="C16" s="48"/>
      <c r="D16" s="15"/>
      <c r="E16" s="49"/>
      <c r="H16" s="124"/>
    </row>
    <row r="17" spans="1:5" ht="19.5" thickBot="1">
      <c r="A17" s="31"/>
      <c r="B17" s="50" t="s">
        <v>113</v>
      </c>
      <c r="C17" s="51"/>
      <c r="D17" s="52"/>
      <c r="E17" s="53" t="e">
        <f>SUM(E11:E15)</f>
        <v>#N/A</v>
      </c>
    </row>
    <row r="18" ht="15.75" thickBot="1">
      <c r="A18" s="19"/>
    </row>
    <row r="19" spans="1:5" ht="19.5" thickBot="1">
      <c r="A19" s="19"/>
      <c r="B19" s="133" t="s">
        <v>17</v>
      </c>
      <c r="C19" s="134" t="s">
        <v>26</v>
      </c>
      <c r="D19" s="134" t="s">
        <v>27</v>
      </c>
      <c r="E19" s="135" t="s">
        <v>28</v>
      </c>
    </row>
    <row r="20" spans="1:5" ht="15">
      <c r="A20" s="19"/>
      <c r="B20" s="136" t="s">
        <v>98</v>
      </c>
      <c r="C20" s="126" t="e">
        <f>Calculator!D59</f>
        <v>#N/A</v>
      </c>
      <c r="D20" s="184"/>
      <c r="E20" s="137" t="e">
        <f aca="true" t="shared" si="0" ref="E20:E26">C20*D20</f>
        <v>#N/A</v>
      </c>
    </row>
    <row r="21" spans="1:5" ht="15">
      <c r="A21" s="19"/>
      <c r="B21" s="138" t="s">
        <v>99</v>
      </c>
      <c r="C21" s="122" t="e">
        <f>Calculator!D60</f>
        <v>#N/A</v>
      </c>
      <c r="D21" s="185"/>
      <c r="E21" s="139" t="e">
        <f t="shared" si="0"/>
        <v>#N/A</v>
      </c>
    </row>
    <row r="22" spans="1:5" ht="15">
      <c r="A22" s="19"/>
      <c r="B22" s="138" t="s">
        <v>100</v>
      </c>
      <c r="C22" s="122" t="e">
        <f>Calculator!D61</f>
        <v>#N/A</v>
      </c>
      <c r="D22" s="185"/>
      <c r="E22" s="139" t="e">
        <f t="shared" si="0"/>
        <v>#N/A</v>
      </c>
    </row>
    <row r="23" spans="1:5" ht="15">
      <c r="A23" s="19"/>
      <c r="B23" s="138" t="s">
        <v>101</v>
      </c>
      <c r="C23" s="122" t="e">
        <f>Calculator!D62</f>
        <v>#N/A</v>
      </c>
      <c r="D23" s="185"/>
      <c r="E23" s="139" t="e">
        <f t="shared" si="0"/>
        <v>#N/A</v>
      </c>
    </row>
    <row r="24" spans="2:5" ht="15">
      <c r="B24" s="138" t="s">
        <v>153</v>
      </c>
      <c r="C24" s="122" t="e">
        <f>Calculator!D63</f>
        <v>#N/A</v>
      </c>
      <c r="D24" s="185"/>
      <c r="E24" s="139" t="e">
        <f>C24*D24</f>
        <v>#N/A</v>
      </c>
    </row>
    <row r="25" spans="2:5" ht="15">
      <c r="B25" s="178" t="s">
        <v>166</v>
      </c>
      <c r="C25" s="122" t="e">
        <f>Calculator!D64</f>
        <v>#N/A</v>
      </c>
      <c r="D25" s="187"/>
      <c r="E25" s="139" t="e">
        <f>C25*D25</f>
        <v>#N/A</v>
      </c>
    </row>
    <row r="26" spans="1:5" ht="15.75" thickBot="1">
      <c r="A26" s="8"/>
      <c r="B26" s="140" t="s">
        <v>112</v>
      </c>
      <c r="C26" s="131" t="e">
        <f>Calculator!D65</f>
        <v>#N/A</v>
      </c>
      <c r="D26" s="186"/>
      <c r="E26" s="141" t="e">
        <f t="shared" si="0"/>
        <v>#N/A</v>
      </c>
    </row>
    <row r="27" spans="1:5" ht="15.75" thickBot="1">
      <c r="A27" s="8"/>
      <c r="B27" s="29"/>
      <c r="C27" s="47"/>
      <c r="D27" s="44"/>
      <c r="E27" s="44"/>
    </row>
    <row r="28" spans="1:5" ht="19.5" thickBot="1">
      <c r="A28" s="8"/>
      <c r="B28" s="50" t="s">
        <v>114</v>
      </c>
      <c r="C28" s="51"/>
      <c r="D28" s="52"/>
      <c r="E28" s="53" t="e">
        <f>SUM(E20:E26)</f>
        <v>#N/A</v>
      </c>
    </row>
    <row r="29" ht="15.75">
      <c r="A29" s="103"/>
    </row>
    <row r="30" spans="1:5" ht="15" customHeight="1">
      <c r="A30" s="3"/>
      <c r="B30" s="146"/>
      <c r="C30" s="146"/>
      <c r="D30" s="146"/>
      <c r="E30" s="146"/>
    </row>
    <row r="31" spans="2:5" ht="15">
      <c r="B31" s="146"/>
      <c r="C31" s="146"/>
      <c r="D31" s="146"/>
      <c r="E31" s="146"/>
    </row>
    <row r="32" spans="2:5" ht="15">
      <c r="B32" s="146"/>
      <c r="C32" s="146"/>
      <c r="D32" s="146"/>
      <c r="E32" s="146"/>
    </row>
    <row r="33" spans="2:5" ht="15">
      <c r="B33" s="146"/>
      <c r="C33" s="146"/>
      <c r="D33" s="146"/>
      <c r="E33" s="146"/>
    </row>
    <row r="34" spans="2:5" ht="15">
      <c r="B34" s="146"/>
      <c r="C34" s="146"/>
      <c r="D34" s="146"/>
      <c r="E34" s="146"/>
    </row>
    <row r="35" spans="2:5" ht="15">
      <c r="B35" s="146"/>
      <c r="C35" s="146"/>
      <c r="D35" s="146"/>
      <c r="E35" s="146"/>
    </row>
    <row r="36" spans="2:5" ht="50.25" customHeight="1">
      <c r="B36" s="146"/>
      <c r="C36" s="146"/>
      <c r="D36" s="146"/>
      <c r="E36" s="146"/>
    </row>
    <row r="37" spans="1:5" s="46" customFormat="1" ht="12.75" customHeight="1">
      <c r="A37" s="2"/>
      <c r="B37" s="76"/>
      <c r="C37" s="76"/>
      <c r="D37" s="76"/>
      <c r="E37" s="76"/>
    </row>
    <row r="38" spans="1:5" ht="15" customHeight="1">
      <c r="A38" s="2"/>
      <c r="B38" s="68"/>
      <c r="C38" s="68"/>
      <c r="D38" s="68"/>
      <c r="E38" s="68"/>
    </row>
    <row r="39" spans="1:5" ht="30.75" customHeight="1">
      <c r="A39" s="2"/>
      <c r="B39" s="194"/>
      <c r="C39" s="194"/>
      <c r="D39" s="194"/>
      <c r="E39" s="194"/>
    </row>
    <row r="40" ht="15">
      <c r="A40" s="2"/>
    </row>
    <row r="41" spans="1:5" ht="32.25" customHeight="1">
      <c r="A41" s="2"/>
      <c r="B41" s="194"/>
      <c r="C41" s="194"/>
      <c r="D41" s="194"/>
      <c r="E41" s="194"/>
    </row>
    <row r="42" spans="1:5" ht="17.25" customHeight="1">
      <c r="A42" s="2"/>
      <c r="B42" s="194"/>
      <c r="C42" s="194"/>
      <c r="D42" s="194"/>
      <c r="E42" s="194"/>
    </row>
    <row r="43" spans="2:5" ht="45.75" customHeight="1">
      <c r="B43" s="194"/>
      <c r="C43" s="194"/>
      <c r="D43" s="194"/>
      <c r="E43" s="194"/>
    </row>
    <row r="44" spans="2:5" ht="48.75" customHeight="1">
      <c r="B44" s="194"/>
      <c r="C44" s="194"/>
      <c r="D44" s="194"/>
      <c r="E44" s="194"/>
    </row>
    <row r="53" ht="15">
      <c r="A53" s="77"/>
    </row>
    <row r="54" ht="15">
      <c r="A54" s="77"/>
    </row>
    <row r="61" ht="15">
      <c r="A61" s="77"/>
    </row>
    <row r="62" ht="15">
      <c r="A62" s="77"/>
    </row>
    <row r="63" ht="15">
      <c r="A63" s="77"/>
    </row>
    <row r="64" ht="15">
      <c r="A64" s="77"/>
    </row>
    <row r="65" ht="15">
      <c r="A65" s="77"/>
    </row>
    <row r="66" ht="15">
      <c r="A66" s="77"/>
    </row>
    <row r="67" ht="15">
      <c r="A67" s="77"/>
    </row>
    <row r="68" ht="15">
      <c r="A68" s="77"/>
    </row>
    <row r="69" ht="15">
      <c r="A69" s="77"/>
    </row>
    <row r="70" ht="15">
      <c r="A70" s="77"/>
    </row>
    <row r="71" ht="15">
      <c r="A71" s="77"/>
    </row>
    <row r="72" ht="15">
      <c r="A72" s="77"/>
    </row>
    <row r="73" ht="15">
      <c r="A73" s="77"/>
    </row>
    <row r="74" ht="15">
      <c r="A74" s="77"/>
    </row>
    <row r="75" ht="15">
      <c r="A75" s="30"/>
    </row>
    <row r="76" ht="15">
      <c r="A76" s="30"/>
    </row>
  </sheetData>
  <sheetProtection password="E3A8" sheet="1" objects="1" selectLockedCells="1"/>
  <protectedRanges>
    <protectedRange sqref="D20:D26 D11:D15" name="Range1"/>
  </protectedRanges>
  <mergeCells count="5">
    <mergeCell ref="B44:E44"/>
    <mergeCell ref="B43:E43"/>
    <mergeCell ref="B39:E39"/>
    <mergeCell ref="B41:E41"/>
    <mergeCell ref="B42:E42"/>
  </mergeCell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23"/>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27" sqref="E27"/>
    </sheetView>
  </sheetViews>
  <sheetFormatPr defaultColWidth="9.140625" defaultRowHeight="15"/>
  <cols>
    <col min="1" max="1" width="25.57421875" style="0" customWidth="1"/>
    <col min="2" max="2" width="11.7109375" style="0" customWidth="1"/>
    <col min="3" max="3" width="9.7109375" style="0" customWidth="1"/>
    <col min="4" max="5" width="9.28125" style="0" customWidth="1"/>
    <col min="6" max="6" width="10.28125" style="0" hidden="1" customWidth="1"/>
    <col min="7" max="7" width="9.57421875" style="0" customWidth="1"/>
    <col min="8" max="8" width="8.7109375" style="0" hidden="1" customWidth="1"/>
    <col min="9" max="9" width="10.57421875" style="0" customWidth="1"/>
    <col min="10" max="10" width="9.00390625" style="0" customWidth="1"/>
    <col min="11" max="13" width="8.8515625" style="0" customWidth="1"/>
    <col min="14" max="14" width="7.7109375" style="0" customWidth="1"/>
    <col min="15" max="15" width="8.57421875" style="0" customWidth="1"/>
    <col min="16" max="16" width="9.421875" style="0" customWidth="1"/>
    <col min="17" max="17" width="8.421875" style="0" customWidth="1"/>
    <col min="18" max="18" width="9.00390625" style="0" customWidth="1"/>
    <col min="19" max="19" width="18.7109375" style="0" customWidth="1"/>
    <col min="20" max="20" width="47.00390625" style="0" customWidth="1"/>
    <col min="21" max="21" width="8.57421875" style="0" customWidth="1"/>
    <col min="22" max="22" width="8.28125" style="0" customWidth="1"/>
  </cols>
  <sheetData>
    <row r="1" spans="3:23" ht="15.75" thickBot="1">
      <c r="C1" s="195" t="s">
        <v>41</v>
      </c>
      <c r="D1" s="196"/>
      <c r="E1" s="196"/>
      <c r="F1" s="196"/>
      <c r="G1" s="196"/>
      <c r="H1" s="196"/>
      <c r="I1" s="197"/>
      <c r="J1" s="198" t="s">
        <v>42</v>
      </c>
      <c r="K1" s="198"/>
      <c r="L1" s="198"/>
      <c r="M1" s="198"/>
      <c r="N1" s="198"/>
      <c r="O1" s="198"/>
      <c r="P1" s="198"/>
      <c r="Q1" s="198"/>
      <c r="R1" s="199"/>
      <c r="S1" s="200" t="s">
        <v>117</v>
      </c>
      <c r="T1" s="200"/>
      <c r="U1" s="200"/>
      <c r="V1" s="200"/>
      <c r="W1" s="200"/>
    </row>
    <row r="2" spans="1:23" s="54" customFormat="1" ht="76.5" customHeight="1">
      <c r="A2" s="59" t="s">
        <v>35</v>
      </c>
      <c r="B2" s="59" t="s">
        <v>146</v>
      </c>
      <c r="C2" s="159" t="s">
        <v>43</v>
      </c>
      <c r="D2" s="160" t="s">
        <v>37</v>
      </c>
      <c r="E2" s="160" t="s">
        <v>36</v>
      </c>
      <c r="F2" s="160" t="s">
        <v>36</v>
      </c>
      <c r="G2" s="160" t="s">
        <v>38</v>
      </c>
      <c r="H2" s="160" t="s">
        <v>40</v>
      </c>
      <c r="I2" s="161" t="s">
        <v>39</v>
      </c>
      <c r="J2" s="160" t="s">
        <v>30</v>
      </c>
      <c r="K2" s="160" t="s">
        <v>29</v>
      </c>
      <c r="L2" s="160" t="s">
        <v>160</v>
      </c>
      <c r="M2" s="160" t="s">
        <v>44</v>
      </c>
      <c r="N2" s="160" t="s">
        <v>31</v>
      </c>
      <c r="O2" s="160" t="s">
        <v>13</v>
      </c>
      <c r="P2" s="160" t="s">
        <v>14</v>
      </c>
      <c r="Q2" s="160" t="s">
        <v>15</v>
      </c>
      <c r="R2" s="161" t="s">
        <v>45</v>
      </c>
      <c r="S2" s="151" t="s">
        <v>116</v>
      </c>
      <c r="T2" s="152" t="s">
        <v>147</v>
      </c>
      <c r="U2" s="153" t="s">
        <v>118</v>
      </c>
      <c r="V2" s="153" t="s">
        <v>119</v>
      </c>
      <c r="W2" s="157" t="s">
        <v>120</v>
      </c>
    </row>
    <row r="3" spans="1:23" ht="15">
      <c r="A3" s="61" t="s">
        <v>1</v>
      </c>
      <c r="B3" s="158">
        <v>3150249</v>
      </c>
      <c r="C3" s="162">
        <v>0.679</v>
      </c>
      <c r="D3" s="66">
        <v>0.412</v>
      </c>
      <c r="E3" s="66">
        <f>F3+H3</f>
        <v>0.517</v>
      </c>
      <c r="F3" s="66">
        <v>0.42</v>
      </c>
      <c r="G3" s="163">
        <v>0.153</v>
      </c>
      <c r="H3" s="66">
        <v>0.097</v>
      </c>
      <c r="I3" s="164">
        <v>0.003</v>
      </c>
      <c r="J3" s="66">
        <v>0.317</v>
      </c>
      <c r="K3" s="66">
        <f>10.9%+52.5%</f>
        <v>0.634</v>
      </c>
      <c r="L3" s="66">
        <v>0.006</v>
      </c>
      <c r="M3" s="66">
        <v>0.038</v>
      </c>
      <c r="N3" s="66">
        <v>0.005</v>
      </c>
      <c r="O3" s="66">
        <v>0.118</v>
      </c>
      <c r="P3" s="66">
        <v>0.17</v>
      </c>
      <c r="Q3" s="66">
        <v>0.71</v>
      </c>
      <c r="R3" s="164">
        <v>0.002</v>
      </c>
      <c r="S3" t="s">
        <v>121</v>
      </c>
      <c r="T3" s="171" t="s">
        <v>148</v>
      </c>
      <c r="U3" s="65">
        <f aca="true" t="shared" si="0" ref="U3:U22">SUM(J3:N3)</f>
        <v>1</v>
      </c>
      <c r="V3" s="65">
        <f aca="true" t="shared" si="1" ref="V3:V22">SUM(O3:R3)</f>
        <v>1</v>
      </c>
      <c r="W3" s="154">
        <v>0.001</v>
      </c>
    </row>
    <row r="4" spans="1:23" ht="15">
      <c r="A4" s="61" t="s">
        <v>6</v>
      </c>
      <c r="B4" s="158">
        <v>682673</v>
      </c>
      <c r="C4" s="162">
        <v>0.951</v>
      </c>
      <c r="D4" s="165">
        <v>0.979</v>
      </c>
      <c r="E4" s="165">
        <v>0.015</v>
      </c>
      <c r="F4" s="165">
        <v>0.009</v>
      </c>
      <c r="G4" s="165">
        <v>0.004</v>
      </c>
      <c r="H4" s="165">
        <v>0</v>
      </c>
      <c r="I4" s="166">
        <v>0</v>
      </c>
      <c r="J4" s="66">
        <v>0.67</v>
      </c>
      <c r="K4" s="66">
        <v>0.096</v>
      </c>
      <c r="L4" s="66">
        <v>0.053</v>
      </c>
      <c r="M4" s="66">
        <v>0.161</v>
      </c>
      <c r="N4" s="66">
        <v>0.02</v>
      </c>
      <c r="O4" s="66">
        <v>0.653</v>
      </c>
      <c r="P4" s="66">
        <v>0.01</v>
      </c>
      <c r="Q4" s="66">
        <v>0.332</v>
      </c>
      <c r="R4" s="164">
        <v>0.005</v>
      </c>
      <c r="S4" t="s">
        <v>122</v>
      </c>
      <c r="T4" s="172" t="s">
        <v>123</v>
      </c>
      <c r="U4" s="65">
        <f t="shared" si="0"/>
        <v>1</v>
      </c>
      <c r="V4" s="65">
        <f t="shared" si="1"/>
        <v>1</v>
      </c>
      <c r="W4" s="154">
        <v>0.001</v>
      </c>
    </row>
    <row r="5" spans="1:23" ht="15">
      <c r="A5" s="61" t="s">
        <v>34</v>
      </c>
      <c r="B5" s="158">
        <v>2839496</v>
      </c>
      <c r="C5" s="162">
        <v>0.877</v>
      </c>
      <c r="D5" s="66"/>
      <c r="E5" s="66">
        <f aca="true" t="shared" si="2" ref="E5:E22">F5+H5</f>
        <v>0</v>
      </c>
      <c r="F5" s="66"/>
      <c r="G5" s="66"/>
      <c r="H5" s="66"/>
      <c r="I5" s="164"/>
      <c r="J5" s="66">
        <v>0.74</v>
      </c>
      <c r="K5" s="66">
        <v>0.218</v>
      </c>
      <c r="L5" s="66">
        <v>0</v>
      </c>
      <c r="M5" s="66">
        <v>0.004</v>
      </c>
      <c r="N5" s="66">
        <v>0.038</v>
      </c>
      <c r="O5" s="66">
        <v>0.499</v>
      </c>
      <c r="P5" s="66">
        <v>0.202</v>
      </c>
      <c r="Q5" s="66">
        <v>0.278</v>
      </c>
      <c r="R5" s="164">
        <v>0.020999999999999908</v>
      </c>
      <c r="S5" t="s">
        <v>124</v>
      </c>
      <c r="T5" s="172" t="s">
        <v>125</v>
      </c>
      <c r="U5" s="65">
        <f t="shared" si="0"/>
        <v>1</v>
      </c>
      <c r="V5" s="65">
        <f t="shared" si="1"/>
        <v>1</v>
      </c>
      <c r="W5" s="154">
        <v>0.042</v>
      </c>
    </row>
    <row r="6" spans="1:23" ht="15">
      <c r="A6" s="174" t="s">
        <v>140</v>
      </c>
      <c r="B6" s="158">
        <v>730750</v>
      </c>
      <c r="C6" s="162">
        <v>0.924</v>
      </c>
      <c r="D6" s="167">
        <v>0.917</v>
      </c>
      <c r="E6" s="66">
        <f t="shared" si="2"/>
        <v>0.08</v>
      </c>
      <c r="F6" s="167">
        <v>0.08</v>
      </c>
      <c r="G6" s="66">
        <v>0.008</v>
      </c>
      <c r="H6" s="66">
        <v>0</v>
      </c>
      <c r="I6" s="164">
        <v>0.004</v>
      </c>
      <c r="J6" s="66">
        <v>0.594</v>
      </c>
      <c r="K6" s="66">
        <v>0.199</v>
      </c>
      <c r="L6" s="66">
        <v>0</v>
      </c>
      <c r="M6" s="66">
        <v>0.17</v>
      </c>
      <c r="N6" s="66">
        <v>0.037</v>
      </c>
      <c r="O6" s="66">
        <v>0.53</v>
      </c>
      <c r="P6" s="66">
        <v>0.044</v>
      </c>
      <c r="Q6" s="66">
        <v>0.407</v>
      </c>
      <c r="R6" s="164">
        <v>0.019</v>
      </c>
      <c r="S6" s="155" t="s">
        <v>137</v>
      </c>
      <c r="T6" s="172"/>
      <c r="U6" s="65">
        <f t="shared" si="0"/>
        <v>1</v>
      </c>
      <c r="V6" s="65">
        <f t="shared" si="1"/>
        <v>1</v>
      </c>
      <c r="W6" s="154">
        <v>0.009</v>
      </c>
    </row>
    <row r="7" spans="1:23" s="46" customFormat="1" ht="15">
      <c r="A7" s="61" t="s">
        <v>2</v>
      </c>
      <c r="B7" s="158">
        <v>3084242</v>
      </c>
      <c r="C7" s="162">
        <v>0.429</v>
      </c>
      <c r="D7" s="165">
        <v>0.922</v>
      </c>
      <c r="E7" s="165">
        <v>0.077</v>
      </c>
      <c r="F7" s="165">
        <v>0.071</v>
      </c>
      <c r="G7" s="165">
        <v>0.011</v>
      </c>
      <c r="H7" s="165">
        <v>0.023</v>
      </c>
      <c r="I7" s="166">
        <v>0.001</v>
      </c>
      <c r="J7" s="66">
        <v>0.1</v>
      </c>
      <c r="K7" s="66">
        <v>0.284</v>
      </c>
      <c r="L7" s="66">
        <v>0.01</v>
      </c>
      <c r="M7" s="66">
        <v>0.566</v>
      </c>
      <c r="N7" s="66">
        <v>0.04</v>
      </c>
      <c r="O7" s="66">
        <v>0.087</v>
      </c>
      <c r="P7" s="66">
        <v>0.012</v>
      </c>
      <c r="Q7" s="66">
        <v>0.895</v>
      </c>
      <c r="R7" s="164">
        <v>0.006</v>
      </c>
      <c r="S7" t="s">
        <v>121</v>
      </c>
      <c r="T7" s="173" t="s">
        <v>126</v>
      </c>
      <c r="U7" s="65">
        <f t="shared" si="0"/>
        <v>1</v>
      </c>
      <c r="V7" s="65">
        <f t="shared" si="1"/>
        <v>1</v>
      </c>
      <c r="W7" s="154">
        <v>0.003</v>
      </c>
    </row>
    <row r="8" spans="1:23" ht="15">
      <c r="A8" s="174" t="s">
        <v>145</v>
      </c>
      <c r="B8" s="158">
        <v>794313</v>
      </c>
      <c r="C8" s="162">
        <v>0.965</v>
      </c>
      <c r="D8" s="66">
        <v>0.876</v>
      </c>
      <c r="E8" s="66">
        <f t="shared" si="2"/>
        <v>0.127</v>
      </c>
      <c r="F8" s="66">
        <v>0.127</v>
      </c>
      <c r="G8" s="66">
        <v>0.014</v>
      </c>
      <c r="H8" s="66">
        <v>0</v>
      </c>
      <c r="I8" s="164">
        <v>0.005</v>
      </c>
      <c r="J8" s="66">
        <v>0.587</v>
      </c>
      <c r="K8" s="66">
        <v>0.303</v>
      </c>
      <c r="L8" s="66">
        <v>0</v>
      </c>
      <c r="M8" s="66">
        <v>0.081</v>
      </c>
      <c r="N8" s="66">
        <v>0.029</v>
      </c>
      <c r="O8" s="66">
        <v>0.484</v>
      </c>
      <c r="P8" s="66">
        <v>0.087</v>
      </c>
      <c r="Q8" s="66">
        <v>0.42</v>
      </c>
      <c r="R8" s="164">
        <v>0.009</v>
      </c>
      <c r="S8" s="63" t="s">
        <v>133</v>
      </c>
      <c r="T8" s="172" t="s">
        <v>136</v>
      </c>
      <c r="U8" s="65">
        <f t="shared" si="0"/>
        <v>0.9999999999999999</v>
      </c>
      <c r="V8" s="65">
        <f t="shared" si="1"/>
        <v>0.9999999999999999</v>
      </c>
      <c r="W8" s="154">
        <v>0.023</v>
      </c>
    </row>
    <row r="9" spans="1:23" ht="15">
      <c r="A9" s="61" t="s">
        <v>57</v>
      </c>
      <c r="B9" s="158">
        <v>25642210</v>
      </c>
      <c r="C9" s="162">
        <v>0.772</v>
      </c>
      <c r="D9" s="66">
        <v>0.514</v>
      </c>
      <c r="E9" s="66">
        <f t="shared" si="2"/>
        <v>0.424</v>
      </c>
      <c r="F9" s="66">
        <v>0.416</v>
      </c>
      <c r="G9" s="66">
        <v>0.195</v>
      </c>
      <c r="H9" s="66">
        <v>0.008</v>
      </c>
      <c r="I9" s="164">
        <v>0.015</v>
      </c>
      <c r="J9" s="66">
        <v>0.466</v>
      </c>
      <c r="K9" s="66">
        <v>0.365</v>
      </c>
      <c r="L9" s="66">
        <v>0</v>
      </c>
      <c r="M9" s="66">
        <v>0.163</v>
      </c>
      <c r="N9" s="66">
        <v>0.006000000000000005</v>
      </c>
      <c r="O9" s="66">
        <v>0.18</v>
      </c>
      <c r="P9" s="66">
        <v>0.206</v>
      </c>
      <c r="Q9" s="66">
        <v>0.61</v>
      </c>
      <c r="R9" s="164">
        <v>0.004</v>
      </c>
      <c r="S9" t="s">
        <v>127</v>
      </c>
      <c r="T9" s="173" t="s">
        <v>126</v>
      </c>
      <c r="U9" s="65">
        <f t="shared" si="0"/>
        <v>1</v>
      </c>
      <c r="V9" s="65">
        <f t="shared" si="1"/>
        <v>1</v>
      </c>
      <c r="W9" s="154">
        <v>0.008</v>
      </c>
    </row>
    <row r="10" spans="1:23" ht="15">
      <c r="A10" s="174" t="s">
        <v>141</v>
      </c>
      <c r="B10" s="158">
        <v>1534929</v>
      </c>
      <c r="C10" s="162">
        <v>0.927</v>
      </c>
      <c r="D10" s="66">
        <v>0.83</v>
      </c>
      <c r="E10" s="66">
        <f t="shared" si="2"/>
        <v>0.164</v>
      </c>
      <c r="F10" s="66">
        <v>0.164</v>
      </c>
      <c r="G10" s="66">
        <v>0.014</v>
      </c>
      <c r="H10" s="66">
        <v>0</v>
      </c>
      <c r="I10" s="164">
        <v>0.007</v>
      </c>
      <c r="J10" s="66">
        <v>0.438</v>
      </c>
      <c r="K10" s="66">
        <v>0.276</v>
      </c>
      <c r="L10" s="66">
        <v>0.005</v>
      </c>
      <c r="M10" s="66">
        <v>0.212</v>
      </c>
      <c r="N10" s="66">
        <v>0.069</v>
      </c>
      <c r="O10" s="66">
        <v>0.323</v>
      </c>
      <c r="P10" s="66">
        <v>0.103</v>
      </c>
      <c r="Q10" s="66">
        <v>0.562</v>
      </c>
      <c r="R10" s="164">
        <v>0.012</v>
      </c>
      <c r="S10" s="155" t="s">
        <v>128</v>
      </c>
      <c r="T10" s="172" t="s">
        <v>136</v>
      </c>
      <c r="U10" s="65">
        <f t="shared" si="0"/>
        <v>1</v>
      </c>
      <c r="V10" s="65">
        <f t="shared" si="1"/>
        <v>1</v>
      </c>
      <c r="W10" s="154">
        <v>0.02</v>
      </c>
    </row>
    <row r="11" spans="1:23" ht="15">
      <c r="A11" s="61" t="s">
        <v>7</v>
      </c>
      <c r="B11" s="158">
        <v>150000</v>
      </c>
      <c r="C11" s="162">
        <v>0.964</v>
      </c>
      <c r="D11" s="66">
        <v>0.639</v>
      </c>
      <c r="E11" s="66">
        <f t="shared" si="2"/>
        <v>0.186</v>
      </c>
      <c r="F11" s="66">
        <v>0.186</v>
      </c>
      <c r="G11" s="66">
        <v>0.194</v>
      </c>
      <c r="H11" s="66">
        <v>0</v>
      </c>
      <c r="I11" s="164">
        <v>0.01</v>
      </c>
      <c r="J11" s="66">
        <v>0.463</v>
      </c>
      <c r="K11" s="66">
        <v>0.479</v>
      </c>
      <c r="L11" s="66">
        <v>0</v>
      </c>
      <c r="M11" s="66">
        <v>0.036</v>
      </c>
      <c r="N11" s="66">
        <v>0.022</v>
      </c>
      <c r="O11" s="66">
        <v>0.27</v>
      </c>
      <c r="P11" s="66">
        <v>0.099</v>
      </c>
      <c r="Q11" s="66">
        <v>0.61</v>
      </c>
      <c r="R11" s="164">
        <v>0.021</v>
      </c>
      <c r="S11" t="s">
        <v>124</v>
      </c>
      <c r="T11" s="172" t="s">
        <v>126</v>
      </c>
      <c r="U11" s="65">
        <f t="shared" si="0"/>
        <v>1</v>
      </c>
      <c r="V11" s="65">
        <f t="shared" si="1"/>
        <v>1</v>
      </c>
      <c r="W11" s="154">
        <v>0.1123</v>
      </c>
    </row>
    <row r="12" spans="1:23" ht="15">
      <c r="A12" s="61" t="s">
        <v>3</v>
      </c>
      <c r="B12" s="158">
        <v>780523</v>
      </c>
      <c r="C12" s="162">
        <v>0.91</v>
      </c>
      <c r="D12" s="66">
        <v>0.857</v>
      </c>
      <c r="E12" s="66">
        <f t="shared" si="2"/>
        <v>0.062</v>
      </c>
      <c r="F12" s="66">
        <v>0.062</v>
      </c>
      <c r="G12" s="66">
        <v>0.092</v>
      </c>
      <c r="H12" s="66">
        <v>0</v>
      </c>
      <c r="I12" s="164">
        <v>0.001</v>
      </c>
      <c r="J12" s="66">
        <v>0.439</v>
      </c>
      <c r="K12" s="66">
        <v>0.485</v>
      </c>
      <c r="L12" s="66">
        <v>0</v>
      </c>
      <c r="M12" s="66">
        <v>0.065</v>
      </c>
      <c r="N12" s="66">
        <v>0.011</v>
      </c>
      <c r="O12" s="66">
        <v>0.326</v>
      </c>
      <c r="P12" s="66">
        <v>0.027000000000000003</v>
      </c>
      <c r="Q12" s="66">
        <v>0.637</v>
      </c>
      <c r="R12" s="164">
        <v>0.01</v>
      </c>
      <c r="S12" t="s">
        <v>128</v>
      </c>
      <c r="T12" s="172" t="s">
        <v>126</v>
      </c>
      <c r="U12" s="65">
        <f t="shared" si="0"/>
        <v>0.9999999999999999</v>
      </c>
      <c r="V12" s="65">
        <f t="shared" si="1"/>
        <v>1</v>
      </c>
      <c r="W12" s="154">
        <v>0.01</v>
      </c>
    </row>
    <row r="13" spans="1:23" ht="15">
      <c r="A13" s="174" t="s">
        <v>143</v>
      </c>
      <c r="B13" s="158">
        <v>638892</v>
      </c>
      <c r="C13" s="162">
        <v>0.984</v>
      </c>
      <c r="D13" s="66">
        <v>0.786</v>
      </c>
      <c r="E13" s="66">
        <f t="shared" si="2"/>
        <v>0.199</v>
      </c>
      <c r="F13" s="66">
        <v>0.199</v>
      </c>
      <c r="G13" s="66">
        <v>0.015</v>
      </c>
      <c r="H13" s="66">
        <v>0</v>
      </c>
      <c r="I13" s="164">
        <v>0.009</v>
      </c>
      <c r="J13" s="66">
        <v>0.714</v>
      </c>
      <c r="K13" s="66">
        <v>0.144</v>
      </c>
      <c r="L13" s="66">
        <v>0.016</v>
      </c>
      <c r="M13" s="66">
        <v>0.087</v>
      </c>
      <c r="N13" s="66">
        <v>0.039</v>
      </c>
      <c r="O13" s="66">
        <v>0.573</v>
      </c>
      <c r="P13" s="66">
        <v>0.159</v>
      </c>
      <c r="Q13" s="66">
        <v>0.242</v>
      </c>
      <c r="R13" s="164">
        <v>0.026</v>
      </c>
      <c r="S13" s="124" t="s">
        <v>132</v>
      </c>
      <c r="T13" s="172"/>
      <c r="U13" s="65">
        <f t="shared" si="0"/>
        <v>1</v>
      </c>
      <c r="V13" s="65">
        <f t="shared" si="1"/>
        <v>1</v>
      </c>
      <c r="W13" s="154">
        <v>0.008</v>
      </c>
    </row>
    <row r="14" spans="1:23" ht="15">
      <c r="A14" s="174" t="s">
        <v>144</v>
      </c>
      <c r="B14" s="158">
        <v>994742</v>
      </c>
      <c r="C14" s="162">
        <v>0.908</v>
      </c>
      <c r="D14" s="66">
        <v>0.99</v>
      </c>
      <c r="E14" s="66">
        <f t="shared" si="2"/>
        <v>0.007</v>
      </c>
      <c r="F14" s="66">
        <v>0.007</v>
      </c>
      <c r="G14" s="66">
        <v>0.004</v>
      </c>
      <c r="H14" s="66">
        <v>0</v>
      </c>
      <c r="I14" s="164">
        <v>0.002</v>
      </c>
      <c r="J14" s="66">
        <v>0.543</v>
      </c>
      <c r="K14" s="66">
        <v>0.167</v>
      </c>
      <c r="L14" s="66">
        <v>0</v>
      </c>
      <c r="M14" s="66">
        <v>0.246</v>
      </c>
      <c r="N14" s="66">
        <v>0.044</v>
      </c>
      <c r="O14" s="66">
        <v>0.546</v>
      </c>
      <c r="P14" s="66">
        <v>0.002</v>
      </c>
      <c r="Q14" s="66">
        <v>0.431</v>
      </c>
      <c r="R14" s="164">
        <v>0.021</v>
      </c>
      <c r="S14" s="156" t="s">
        <v>121</v>
      </c>
      <c r="T14" s="172"/>
      <c r="U14" s="65">
        <f t="shared" si="0"/>
        <v>1</v>
      </c>
      <c r="V14" s="65">
        <f t="shared" si="1"/>
        <v>1</v>
      </c>
      <c r="W14" s="154">
        <v>0.011</v>
      </c>
    </row>
    <row r="15" spans="1:23" s="46" customFormat="1" ht="15">
      <c r="A15" s="61" t="s">
        <v>0</v>
      </c>
      <c r="B15" s="158">
        <v>593329</v>
      </c>
      <c r="C15" s="162">
        <v>0.848</v>
      </c>
      <c r="D15" s="165">
        <v>0.832</v>
      </c>
      <c r="E15" s="165">
        <f>SUM(0.25+0.039)</f>
        <v>0.289</v>
      </c>
      <c r="F15" s="165">
        <v>0.271</v>
      </c>
      <c r="G15" s="165">
        <v>0.076</v>
      </c>
      <c r="H15" s="165">
        <v>0.043</v>
      </c>
      <c r="I15" s="166">
        <v>0.003</v>
      </c>
      <c r="J15" s="66">
        <v>0.36</v>
      </c>
      <c r="K15" s="66">
        <v>0.113</v>
      </c>
      <c r="L15" s="66">
        <v>0.091</v>
      </c>
      <c r="M15" s="66">
        <v>0.404</v>
      </c>
      <c r="N15" s="66">
        <v>0.032</v>
      </c>
      <c r="O15" s="66">
        <v>0.26</v>
      </c>
      <c r="P15" s="66">
        <v>0.093</v>
      </c>
      <c r="Q15" s="66">
        <v>0.631</v>
      </c>
      <c r="R15" s="164">
        <v>0.016</v>
      </c>
      <c r="S15" t="s">
        <v>121</v>
      </c>
      <c r="T15" s="172" t="s">
        <v>129</v>
      </c>
      <c r="U15" s="65">
        <f t="shared" si="0"/>
        <v>1</v>
      </c>
      <c r="V15" s="65">
        <f t="shared" si="1"/>
        <v>1</v>
      </c>
      <c r="W15" s="154">
        <v>0</v>
      </c>
    </row>
    <row r="16" spans="1:23" s="46" customFormat="1" ht="15">
      <c r="A16" s="174" t="s">
        <v>139</v>
      </c>
      <c r="B16" s="158">
        <v>858448</v>
      </c>
      <c r="C16" s="162">
        <v>0.856</v>
      </c>
      <c r="D16" s="66">
        <v>0.968</v>
      </c>
      <c r="E16" s="66">
        <f t="shared" si="2"/>
        <v>0.018</v>
      </c>
      <c r="F16" s="66">
        <v>0.018</v>
      </c>
      <c r="G16" s="66">
        <v>0.007</v>
      </c>
      <c r="H16" s="66">
        <v>0</v>
      </c>
      <c r="I16" s="164">
        <v>0.002</v>
      </c>
      <c r="J16" s="66">
        <f>0.284+0.009</f>
        <v>0.293</v>
      </c>
      <c r="K16" s="66">
        <v>0.321</v>
      </c>
      <c r="L16" s="66">
        <v>0</v>
      </c>
      <c r="M16" s="66">
        <v>0.231</v>
      </c>
      <c r="N16" s="66">
        <v>0.155</v>
      </c>
      <c r="O16" s="66">
        <v>0.293</v>
      </c>
      <c r="P16" s="66">
        <v>0.005</v>
      </c>
      <c r="Q16" s="66">
        <v>0.695</v>
      </c>
      <c r="R16" s="164">
        <v>0.007</v>
      </c>
      <c r="S16" s="155" t="s">
        <v>135</v>
      </c>
      <c r="T16" s="172" t="s">
        <v>136</v>
      </c>
      <c r="U16" s="65">
        <f t="shared" si="0"/>
        <v>1</v>
      </c>
      <c r="V16" s="65">
        <f t="shared" si="1"/>
        <v>0.9999999999999999</v>
      </c>
      <c r="W16" s="154">
        <v>0.004</v>
      </c>
    </row>
    <row r="17" spans="1:23" s="46" customFormat="1" ht="15">
      <c r="A17" s="61" t="s">
        <v>8</v>
      </c>
      <c r="B17" s="158">
        <v>7028034</v>
      </c>
      <c r="C17" s="162">
        <v>0.658</v>
      </c>
      <c r="D17" s="66">
        <v>0.749</v>
      </c>
      <c r="E17" s="66">
        <f t="shared" si="2"/>
        <v>0.227</v>
      </c>
      <c r="F17" s="66">
        <v>0.227</v>
      </c>
      <c r="G17" s="66">
        <v>0.035</v>
      </c>
      <c r="H17" s="66">
        <v>0</v>
      </c>
      <c r="I17" s="164">
        <v>0.001</v>
      </c>
      <c r="J17" s="66">
        <v>0.381</v>
      </c>
      <c r="K17" s="66">
        <v>0.22</v>
      </c>
      <c r="L17" s="66">
        <v>0.023</v>
      </c>
      <c r="M17" s="66">
        <v>0.227</v>
      </c>
      <c r="N17" s="66">
        <v>0.149</v>
      </c>
      <c r="O17" s="66">
        <v>0.226</v>
      </c>
      <c r="P17" s="66">
        <v>0.132</v>
      </c>
      <c r="Q17" s="66">
        <v>0.631</v>
      </c>
      <c r="R17" s="164">
        <v>0.011</v>
      </c>
      <c r="S17" t="s">
        <v>130</v>
      </c>
      <c r="T17" s="171" t="s">
        <v>148</v>
      </c>
      <c r="U17" s="65">
        <f t="shared" si="0"/>
        <v>1</v>
      </c>
      <c r="V17" s="65">
        <f t="shared" si="1"/>
        <v>1</v>
      </c>
      <c r="W17" s="154">
        <v>0.027</v>
      </c>
    </row>
    <row r="18" spans="1:23" ht="15">
      <c r="A18" s="61" t="s">
        <v>4</v>
      </c>
      <c r="B18" s="158">
        <v>4603805</v>
      </c>
      <c r="C18" s="162">
        <v>0.756</v>
      </c>
      <c r="D18" s="66">
        <v>0.249</v>
      </c>
      <c r="E18" s="66">
        <f t="shared" si="2"/>
        <v>0.759</v>
      </c>
      <c r="F18" s="66">
        <v>0.759</v>
      </c>
      <c r="G18" s="66">
        <v>0.043</v>
      </c>
      <c r="H18" s="66">
        <v>0</v>
      </c>
      <c r="I18" s="164">
        <v>0.001</v>
      </c>
      <c r="J18" s="66">
        <v>0.521</v>
      </c>
      <c r="K18" s="66">
        <v>0.412</v>
      </c>
      <c r="L18" s="66">
        <v>0</v>
      </c>
      <c r="M18" s="66">
        <v>0.061</v>
      </c>
      <c r="N18" s="66">
        <v>0.006</v>
      </c>
      <c r="O18" s="66">
        <v>0.146</v>
      </c>
      <c r="P18" s="66">
        <v>0.336</v>
      </c>
      <c r="Q18" s="66">
        <v>0.516</v>
      </c>
      <c r="R18" s="164">
        <v>0.002</v>
      </c>
      <c r="S18" t="s">
        <v>131</v>
      </c>
      <c r="T18" s="171" t="s">
        <v>148</v>
      </c>
      <c r="U18" s="65">
        <f t="shared" si="0"/>
        <v>1</v>
      </c>
      <c r="V18" s="65">
        <f t="shared" si="1"/>
        <v>1</v>
      </c>
      <c r="W18" s="154">
        <v>0.001</v>
      </c>
    </row>
    <row r="19" spans="1:23" ht="15">
      <c r="A19" s="61" t="s">
        <v>5</v>
      </c>
      <c r="B19" s="158">
        <v>410101</v>
      </c>
      <c r="C19" s="162">
        <v>0.981</v>
      </c>
      <c r="D19" s="66">
        <v>0.984</v>
      </c>
      <c r="E19" s="66">
        <f t="shared" si="2"/>
        <v>0.015</v>
      </c>
      <c r="F19" s="66">
        <v>0.015</v>
      </c>
      <c r="G19" s="66">
        <v>0.001</v>
      </c>
      <c r="H19" s="66">
        <v>0</v>
      </c>
      <c r="I19" s="164">
        <v>0.001</v>
      </c>
      <c r="J19" s="66">
        <v>0.69</v>
      </c>
      <c r="K19" s="66">
        <v>0.025</v>
      </c>
      <c r="L19" s="66">
        <v>0.021</v>
      </c>
      <c r="M19" s="66">
        <v>0.161</v>
      </c>
      <c r="N19" s="66">
        <v>0.103</v>
      </c>
      <c r="O19" s="66">
        <v>0.679</v>
      </c>
      <c r="P19" s="66">
        <v>0.01</v>
      </c>
      <c r="Q19" s="66">
        <v>0.29</v>
      </c>
      <c r="R19" s="164">
        <v>0.021</v>
      </c>
      <c r="S19" t="s">
        <v>132</v>
      </c>
      <c r="T19" s="172" t="s">
        <v>126</v>
      </c>
      <c r="U19" s="65">
        <f t="shared" si="0"/>
        <v>1</v>
      </c>
      <c r="V19" s="65">
        <f t="shared" si="1"/>
        <v>1</v>
      </c>
      <c r="W19" s="154">
        <v>0.002</v>
      </c>
    </row>
    <row r="20" spans="1:23" ht="15">
      <c r="A20" s="174" t="s">
        <v>138</v>
      </c>
      <c r="B20" s="158">
        <v>524382</v>
      </c>
      <c r="C20" s="162">
        <v>0.959</v>
      </c>
      <c r="D20" s="66">
        <v>0.935</v>
      </c>
      <c r="E20" s="66">
        <f t="shared" si="2"/>
        <v>0.06</v>
      </c>
      <c r="F20" s="66">
        <v>0.06</v>
      </c>
      <c r="G20" s="66">
        <v>0.006</v>
      </c>
      <c r="H20" s="66">
        <v>0</v>
      </c>
      <c r="I20" s="164">
        <v>0.008</v>
      </c>
      <c r="J20" s="66">
        <v>0.651</v>
      </c>
      <c r="K20" s="66">
        <v>0.195</v>
      </c>
      <c r="L20" s="66">
        <v>0</v>
      </c>
      <c r="M20" s="66">
        <v>0.102</v>
      </c>
      <c r="N20" s="66">
        <v>0.052</v>
      </c>
      <c r="O20" s="66">
        <v>0.686</v>
      </c>
      <c r="P20" s="66">
        <v>0.042</v>
      </c>
      <c r="Q20" s="66">
        <v>0.268</v>
      </c>
      <c r="R20" s="164">
        <v>0.004</v>
      </c>
      <c r="S20" s="63" t="s">
        <v>134</v>
      </c>
      <c r="T20" s="172"/>
      <c r="U20" s="65">
        <f t="shared" si="0"/>
        <v>1</v>
      </c>
      <c r="V20" s="65">
        <f t="shared" si="1"/>
        <v>1</v>
      </c>
      <c r="W20" s="154">
        <v>0.023</v>
      </c>
    </row>
    <row r="21" spans="1:23" ht="15">
      <c r="A21" s="61" t="s">
        <v>9</v>
      </c>
      <c r="B21" s="158">
        <v>222476</v>
      </c>
      <c r="C21" s="162">
        <v>0.933</v>
      </c>
      <c r="D21" s="165">
        <v>0.838</v>
      </c>
      <c r="E21" s="165">
        <f t="shared" si="2"/>
        <v>0.069</v>
      </c>
      <c r="F21" s="165">
        <v>0.069</v>
      </c>
      <c r="G21" s="165">
        <v>0.098</v>
      </c>
      <c r="H21" s="165">
        <v>0</v>
      </c>
      <c r="I21" s="166">
        <v>0.004</v>
      </c>
      <c r="J21" s="66">
        <v>0.424</v>
      </c>
      <c r="K21" s="66">
        <v>0.448</v>
      </c>
      <c r="L21" s="66">
        <v>0</v>
      </c>
      <c r="M21" s="66">
        <v>0.094</v>
      </c>
      <c r="N21" s="66">
        <v>0.034</v>
      </c>
      <c r="O21" s="66">
        <v>0.222</v>
      </c>
      <c r="P21" s="66">
        <v>0.024</v>
      </c>
      <c r="Q21" s="66">
        <v>0.718</v>
      </c>
      <c r="R21" s="164">
        <v>0.036</v>
      </c>
      <c r="S21" t="s">
        <v>133</v>
      </c>
      <c r="T21" s="172" t="s">
        <v>126</v>
      </c>
      <c r="U21" s="65">
        <f t="shared" si="0"/>
        <v>1</v>
      </c>
      <c r="V21" s="65">
        <f t="shared" si="1"/>
        <v>1</v>
      </c>
      <c r="W21" s="154">
        <v>0.176</v>
      </c>
    </row>
    <row r="22" spans="1:23" ht="15.75" thickBot="1">
      <c r="A22" s="174" t="s">
        <v>142</v>
      </c>
      <c r="B22" s="158">
        <v>1590913</v>
      </c>
      <c r="C22" s="168">
        <v>0.957</v>
      </c>
      <c r="D22" s="169">
        <v>0.884</v>
      </c>
      <c r="E22" s="169">
        <f t="shared" si="2"/>
        <v>0.137</v>
      </c>
      <c r="F22" s="169">
        <v>0.137</v>
      </c>
      <c r="G22" s="169">
        <v>0.028</v>
      </c>
      <c r="H22" s="169">
        <v>0</v>
      </c>
      <c r="I22" s="170">
        <v>0.011</v>
      </c>
      <c r="J22" s="169">
        <v>0.58</v>
      </c>
      <c r="K22" s="169">
        <v>0.183</v>
      </c>
      <c r="L22" s="169">
        <v>0.013</v>
      </c>
      <c r="M22" s="169">
        <v>0.153</v>
      </c>
      <c r="N22" s="169">
        <v>0.071</v>
      </c>
      <c r="O22" s="169">
        <v>0.44</v>
      </c>
      <c r="P22" s="169">
        <v>0.134</v>
      </c>
      <c r="Q22" s="169">
        <v>0.416</v>
      </c>
      <c r="R22" s="170">
        <v>0.01</v>
      </c>
      <c r="S22" s="155" t="s">
        <v>121</v>
      </c>
      <c r="T22" s="172"/>
      <c r="U22" s="65">
        <f t="shared" si="0"/>
        <v>0.9999999999999999</v>
      </c>
      <c r="V22" s="65">
        <f t="shared" si="1"/>
        <v>1</v>
      </c>
      <c r="W22" s="154">
        <v>0.017</v>
      </c>
    </row>
    <row r="23" ht="15">
      <c r="B23" s="64"/>
    </row>
  </sheetData>
  <sheetProtection password="E3A8" sheet="1" objects="1" scenarios="1"/>
  <mergeCells count="3">
    <mergeCell ref="C1:I1"/>
    <mergeCell ref="J1:R1"/>
    <mergeCell ref="S1:W1"/>
  </mergeCells>
  <printOptions/>
  <pageMargins left="0.7" right="0.7" top="0.75" bottom="0.75" header="0.3" footer="0.3"/>
  <pageSetup fitToHeight="0" fitToWidth="1" horizontalDpi="600" verticalDpi="600" orientation="landscape"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therrick</dc:creator>
  <cp:keywords/>
  <dc:description/>
  <cp:lastModifiedBy>jzemanek</cp:lastModifiedBy>
  <cp:lastPrinted>2014-07-16T19:13:01Z</cp:lastPrinted>
  <dcterms:created xsi:type="dcterms:W3CDTF">2012-09-18T19:58:17Z</dcterms:created>
  <dcterms:modified xsi:type="dcterms:W3CDTF">2014-08-26T15:38:35Z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